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esl\stavby\2025\III_00632_Silnice_Kamenný_Dvůr\ZD\03_výkaz_výměr\"/>
    </mc:Choice>
  </mc:AlternateContent>
  <bookViews>
    <workbookView xWindow="240" yWindow="120" windowWidth="14940" windowHeight="9225"/>
  </bookViews>
  <sheets>
    <sheet name="Souhrn" sheetId="1" r:id="rId1"/>
    <sheet name="0 - 00" sheetId="2" r:id="rId2"/>
    <sheet name="1 - 01" sheetId="3" r:id="rId3"/>
    <sheet name="2 - 02" sheetId="4" r:id="rId4"/>
  </sheets>
  <definedNames>
    <definedName name="_xlnm.Print_Area" localSheetId="0">Souhrn!$A$1:$G$26</definedName>
    <definedName name="_xlnm.Print_Titles" localSheetId="0">Souhrn!$17:$19</definedName>
    <definedName name="_xlnm.Print_Area" localSheetId="1">'0 - 00'!$A$1:$M$78</definedName>
    <definedName name="_xlnm.Print_Titles" localSheetId="1">'0 - 00'!$22:$24</definedName>
    <definedName name="_xlnm.Print_Area" localSheetId="2">'1 - 01'!$A$1:$M$251</definedName>
    <definedName name="_xlnm.Print_Titles" localSheetId="2">'1 - 01'!$29:$31</definedName>
    <definedName name="_xlnm.Print_Area" localSheetId="3">'2 - 02'!$A$1:$M$82</definedName>
    <definedName name="_xlnm.Print_Titles" localSheetId="3">'2 - 02'!$23:$25</definedName>
  </definedNames>
  <calcPr/>
</workbook>
</file>

<file path=xl/calcChain.xml><?xml version="1.0" encoding="utf-8"?>
<calcChain xmlns="http://schemas.openxmlformats.org/spreadsheetml/2006/main">
  <c i="4" l="1" r="R60"/>
  <c r="Q60"/>
  <c r="I60"/>
  <c r="J60"/>
  <c r="L60"/>
  <c r="R55"/>
  <c r="I55"/>
  <c r="Q55"/>
  <c r="R50"/>
  <c r="I50"/>
  <c r="Q50"/>
  <c r="R45"/>
  <c r="I45"/>
  <c r="Q45"/>
  <c r="R40"/>
  <c r="R65"/>
  <c r="I40"/>
  <c r="Q40"/>
  <c r="Q65"/>
  <c r="R32"/>
  <c r="I32"/>
  <c r="Q32"/>
  <c r="R27"/>
  <c r="R37"/>
  <c r="I27"/>
  <c r="J27"/>
  <c r="A13"/>
  <c i="3" r="R229"/>
  <c r="I229"/>
  <c r="J229"/>
  <c r="L229"/>
  <c r="R224"/>
  <c r="I224"/>
  <c r="J224"/>
  <c r="L224"/>
  <c r="R219"/>
  <c r="I219"/>
  <c r="Q219"/>
  <c r="R214"/>
  <c r="I214"/>
  <c r="J214"/>
  <c r="L214"/>
  <c r="R209"/>
  <c r="I209"/>
  <c r="Q209"/>
  <c r="R204"/>
  <c r="I204"/>
  <c r="Q204"/>
  <c r="R199"/>
  <c r="I199"/>
  <c r="Q199"/>
  <c r="R194"/>
  <c r="I194"/>
  <c r="Q194"/>
  <c r="R189"/>
  <c r="R234"/>
  <c r="I189"/>
  <c r="Q189"/>
  <c r="R181"/>
  <c r="R186"/>
  <c r="I181"/>
  <c r="Q181"/>
  <c r="Q186"/>
  <c r="R173"/>
  <c r="R178"/>
  <c r="I173"/>
  <c r="Q173"/>
  <c r="Q178"/>
  <c r="R165"/>
  <c r="I165"/>
  <c r="Q165"/>
  <c r="R160"/>
  <c r="I160"/>
  <c r="Q160"/>
  <c r="R155"/>
  <c r="I155"/>
  <c r="Q155"/>
  <c r="R150"/>
  <c r="I150"/>
  <c r="Q150"/>
  <c r="R145"/>
  <c r="I145"/>
  <c r="Q145"/>
  <c r="R140"/>
  <c r="I140"/>
  <c r="Q140"/>
  <c r="R135"/>
  <c r="R170"/>
  <c r="Q135"/>
  <c r="Q170"/>
  <c r="I135"/>
  <c r="J135"/>
  <c r="R127"/>
  <c r="I127"/>
  <c r="Q127"/>
  <c r="R122"/>
  <c r="I122"/>
  <c r="Q122"/>
  <c r="R117"/>
  <c r="I117"/>
  <c r="Q117"/>
  <c r="R112"/>
  <c r="I112"/>
  <c r="Q112"/>
  <c r="R107"/>
  <c r="R132"/>
  <c r="I107"/>
  <c r="Q107"/>
  <c r="Q132"/>
  <c r="R99"/>
  <c r="R104"/>
  <c r="I99"/>
  <c r="J99"/>
  <c r="H105"/>
  <c r="K22"/>
  <c r="R91"/>
  <c r="I91"/>
  <c r="J91"/>
  <c r="L91"/>
  <c r="R86"/>
  <c r="I86"/>
  <c r="Q86"/>
  <c r="R81"/>
  <c r="I81"/>
  <c r="J81"/>
  <c r="L81"/>
  <c r="R76"/>
  <c r="I76"/>
  <c r="J76"/>
  <c r="L76"/>
  <c r="R71"/>
  <c r="I71"/>
  <c r="Q71"/>
  <c r="R66"/>
  <c r="I66"/>
  <c r="Q66"/>
  <c r="R61"/>
  <c r="I61"/>
  <c r="J61"/>
  <c r="L61"/>
  <c r="R56"/>
  <c r="I56"/>
  <c r="J56"/>
  <c r="L56"/>
  <c r="R51"/>
  <c r="R96"/>
  <c r="I51"/>
  <c r="Q51"/>
  <c r="R43"/>
  <c r="I43"/>
  <c r="Q43"/>
  <c r="R38"/>
  <c r="I38"/>
  <c r="J38"/>
  <c r="L38"/>
  <c r="R33"/>
  <c r="R48"/>
  <c r="I33"/>
  <c r="Q33"/>
  <c r="A13"/>
  <c i="2" r="R56"/>
  <c r="I56"/>
  <c r="Q56"/>
  <c r="R51"/>
  <c r="I51"/>
  <c r="Q51"/>
  <c r="R46"/>
  <c r="I46"/>
  <c r="Q46"/>
  <c r="R41"/>
  <c r="I41"/>
  <c r="Q41"/>
  <c r="R36"/>
  <c r="I36"/>
  <c r="Q36"/>
  <c r="R31"/>
  <c r="I31"/>
  <c r="Q31"/>
  <c r="R26"/>
  <c r="R61"/>
  <c r="I26"/>
  <c r="Q26"/>
  <c r="Q61"/>
  <c r="A13"/>
  <c l="1" r="J26"/>
  <c r="J31"/>
  <c r="L31"/>
  <c r="J36"/>
  <c r="L36"/>
  <c r="J41"/>
  <c r="L41"/>
  <c r="J46"/>
  <c r="L46"/>
  <c r="J51"/>
  <c r="L51"/>
  <c r="J56"/>
  <c r="L56"/>
  <c i="3" r="J33"/>
  <c r="Q61"/>
  <c r="J66"/>
  <c r="L66"/>
  <c r="J71"/>
  <c r="L71"/>
  <c r="Q76"/>
  <c r="Q81"/>
  <c r="J86"/>
  <c r="L86"/>
  <c r="Q91"/>
  <c r="Q99"/>
  <c r="Q104"/>
  <c r="J194"/>
  <c r="L194"/>
  <c r="J199"/>
  <c r="L199"/>
  <c r="J209"/>
  <c r="L209"/>
  <c r="Q229"/>
  <c i="4" r="L27"/>
  <c r="Q27"/>
  <c r="Q37"/>
  <c r="J32"/>
  <c r="L32"/>
  <c r="J40"/>
  <c r="L40"/>
  <c r="J50"/>
  <c r="L50"/>
  <c r="J55"/>
  <c r="L55"/>
  <c i="3" r="Q224"/>
  <c r="Q38"/>
  <c r="Q48"/>
  <c r="J43"/>
  <c r="L43"/>
  <c r="Q56"/>
  <c r="Q96"/>
  <c r="L99"/>
  <c r="L105"/>
  <c r="L22"/>
  <c r="H104"/>
  <c r="J107"/>
  <c r="J112"/>
  <c r="L112"/>
  <c r="J117"/>
  <c r="L117"/>
  <c r="J122"/>
  <c r="L122"/>
  <c r="J127"/>
  <c r="L127"/>
  <c r="L135"/>
  <c r="J140"/>
  <c r="L140"/>
  <c r="Q214"/>
  <c r="Q234"/>
  <c r="J219"/>
  <c r="L219"/>
  <c i="4" r="J45"/>
  <c r="L45"/>
  <c i="3" r="J51"/>
  <c r="H96"/>
  <c r="J145"/>
  <c r="L145"/>
  <c r="J150"/>
  <c r="L150"/>
  <c r="J155"/>
  <c r="L155"/>
  <c r="J160"/>
  <c r="L160"/>
  <c r="J165"/>
  <c r="L165"/>
  <c r="H170"/>
  <c r="J173"/>
  <c r="H179"/>
  <c r="K25"/>
  <c r="J181"/>
  <c r="H187"/>
  <c r="K26"/>
  <c r="J189"/>
  <c r="H235"/>
  <c r="K27"/>
  <c r="J204"/>
  <c r="L204"/>
  <c l="1" r="L171"/>
  <c r="L24"/>
  <c r="H133"/>
  <c r="K23"/>
  <c i="4" r="L66"/>
  <c r="L21"/>
  <c r="L38"/>
  <c r="L20"/>
  <c i="3" r="H48"/>
  <c i="2" r="H62"/>
  <c r="K20"/>
  <c r="Q11"/>
  <c i="4" r="H38"/>
  <c r="K20"/>
  <c r="H37"/>
  <c i="3" r="H171"/>
  <c r="K24"/>
  <c i="2" r="L26"/>
  <c r="L62"/>
  <c r="L20"/>
  <c r="H61"/>
  <c i="3" r="L51"/>
  <c r="L97"/>
  <c r="L21"/>
  <c r="H97"/>
  <c r="K21"/>
  <c r="L104"/>
  <c r="J104"/>
  <c r="J105"/>
  <c r="L189"/>
  <c r="L235"/>
  <c r="L27"/>
  <c r="H234"/>
  <c i="4" r="L37"/>
  <c r="J37"/>
  <c r="S37"/>
  <c r="S20"/>
  <c r="H65"/>
  <c r="L65"/>
  <c r="H66"/>
  <c r="K21"/>
  <c i="3" r="H49"/>
  <c r="K20"/>
  <c r="L107"/>
  <c r="L133"/>
  <c r="L23"/>
  <c r="H132"/>
  <c r="L33"/>
  <c r="L49"/>
  <c r="L20"/>
  <c r="L170"/>
  <c r="J170"/>
  <c r="J171"/>
  <c r="L173"/>
  <c r="L179"/>
  <c r="L25"/>
  <c r="H178"/>
  <c r="L181"/>
  <c r="L187"/>
  <c r="L26"/>
  <c r="H186"/>
  <c i="4" l="1" r="J65"/>
  <c r="J66"/>
  <c r="R11"/>
  <c r="Q11"/>
  <c i="3" r="Q11"/>
  <c r="S104"/>
  <c r="S22"/>
  <c i="2" r="J10"/>
  <c i="1" r="D20"/>
  <c i="2" r="J11"/>
  <c i="1" r="F20"/>
  <c i="3" r="S170"/>
  <c r="S24"/>
  <c i="2" r="L61"/>
  <c r="J61"/>
  <c r="J62"/>
  <c i="3" r="J10"/>
  <c r="S11"/>
  <c i="1" r="S21"/>
  <c i="3" r="J11"/>
  <c i="1" r="F21"/>
  <c i="3" r="L234"/>
  <c r="J234"/>
  <c r="J235"/>
  <c i="4" r="J10"/>
  <c r="S11"/>
  <c i="1" r="S22"/>
  <c i="4" r="J11"/>
  <c i="1" r="F22"/>
  <c i="4" r="J38"/>
  <c i="3" r="L96"/>
  <c r="J96"/>
  <c r="J97"/>
  <c r="L132"/>
  <c r="J132"/>
  <c r="J133"/>
  <c r="L48"/>
  <c r="J48"/>
  <c r="L178"/>
  <c r="J178"/>
  <c r="J179"/>
  <c r="L186"/>
  <c r="J186"/>
  <c r="J187"/>
  <c l="1" r="R11"/>
  <c i="1" r="F13"/>
  <c r="D21"/>
  <c r="F11"/>
  <c r="D22"/>
  <c i="2" r="S61"/>
  <c r="S20"/>
  <c r="R11"/>
  <c r="S11"/>
  <c i="1" r="S20"/>
  <c i="3" r="S178"/>
  <c r="S25"/>
  <c r="S48"/>
  <c r="S20"/>
  <c r="S186"/>
  <c r="S26"/>
  <c r="S132"/>
  <c r="S23"/>
  <c r="J49"/>
  <c i="4" r="S65"/>
  <c r="S21"/>
  <c i="3" r="S96"/>
  <c r="S21"/>
  <c r="S234"/>
  <c r="S27"/>
</calcChain>
</file>

<file path=xl/sharedStrings.xml><?xml version="1.0" encoding="utf-8"?>
<sst xmlns="http://schemas.openxmlformats.org/spreadsheetml/2006/main">
  <si>
    <t>SOUHRNNÝ LIST STAVBY</t>
  </si>
  <si>
    <t>STAVBA</t>
  </si>
  <si>
    <t>TÚ_S_108 - III/006 32 Silnice Kamenný Dvůr</t>
  </si>
  <si>
    <t>02.12.2024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</si>
  <si>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</si>
  <si>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</si>
  <si>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</si>
  <si>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</si>
  <si>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</si>
  <si>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</si>
  <si>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</si>
  <si>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</si>
  <si>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</si>
  <si>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</si>
  <si>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</si>
  <si>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</si>
  <si>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</si>
  <si>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</si>
  <si>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</si>
  <si>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 xml:space="preserve">Vedlejší a ostatní náklady  </t>
  </si>
  <si>
    <t xml:space="preserve">Dopravní část </t>
  </si>
  <si>
    <t xml:space="preserve">Ochranná zeď </t>
  </si>
  <si>
    <t>SOUPIS PRACÍ</t>
  </si>
  <si>
    <t xml:space="preserve">Objekt: </t>
  </si>
  <si>
    <t xml:space="preserve">Celková cena (bez DPH): </t>
  </si>
  <si>
    <t xml:space="preserve">00 - Vedlejší a ostatní náklady  </t>
  </si>
  <si>
    <t xml:space="preserve">Celková cena (s DPH): </t>
  </si>
  <si>
    <t>SOUHRN</t>
  </si>
  <si>
    <t>Kód</t>
  </si>
  <si>
    <t>Název</t>
  </si>
  <si>
    <t xml:space="preserve">Všeobecné konstrukce a práce 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</si>
  <si>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</si>
  <si>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</si>
  <si>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</si>
  <si>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</si>
  <si>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</si>
  <si>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</si>
  <si>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</si>
  <si>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</si>
  <si>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 xml:space="preserve">0 - Všeobecné konstrukce a práce </t>
  </si>
  <si>
    <t>02720</t>
  </si>
  <si>
    <t>POMOC PRÁCE ZŘÍZ NEBO ZAJIŠŤ REGULACI A OCHRANU DOPRAVY</t>
  </si>
  <si>
    <t>KPL</t>
  </si>
  <si>
    <t>doplňující popis</t>
  </si>
  <si>
    <t>Položka zahrnuje dopravně inženýrská opatření v průběhu celé stavby (dle schváleného plánu ZOV a vyjádření DI PČR), zahrnuje pronájem dopravního značení - tzn. osazení, přesuny a odvoz provizorního dopravního značení. Zahrnuje dočasné dopravní značení, semafory, dopravní zařízení (např. citybloky, provizorní betonová a ocelová svodidla, světelné výstražné zařízení atd.) oplocení a všechny související práce po dobu trvání stavby Součástí položky je i údržba a péče o dopravně inženýrská opatření v průběhu celé stavby. Součástí položky je vyřízení DIR včetně jeho projednání. Součástí fakturace bude podrobný rozpis fakturovaných značek a zařízení v rámci této položky.</t>
  </si>
  <si>
    <t>výměra</t>
  </si>
  <si>
    <t>1 = 1,000000 =&gt; A</t>
  </si>
  <si>
    <t>technická specifikace</t>
  </si>
  <si>
    <t>Položka zahrnuje:
- veškeré náklady spojené s objednatelem požadovanými zařízeními
Položka nezahrnuje:
- x</t>
  </si>
  <si>
    <t>cenová soustava</t>
  </si>
  <si>
    <t>OTSKP 2024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</si>
  <si>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</si>
  <si>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</si>
  <si>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</si>
  <si>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zahrnuje veškeré náklady spojené s objednatelem požadovanými pracemi, _x000d_
- pro stanovení orientační investorské ceny určete jednotkovou cenu jako 1% odhadované ceny stavby</t>
  </si>
  <si>
    <t>02911</t>
  </si>
  <si>
    <t>OSTATNÍ POŽADAVKY - GEODETICKÉ ZAMĚŘENÍ</t>
  </si>
  <si>
    <t>vytyčení stavby _x000d_
- směrové a výškové vytyčení stavby dle vytyčovacích souřadnic, včetně vytýčení inženýrských sítí_x000d_
- geodetická činnost v průběhu provádění stavebních prací včetně vytýčení inženýrských sítí _x000d_
- včetně vybudování potřebné vytyčovací sítě</t>
  </si>
  <si>
    <t>zahrnuje veškeré náklady spojené s objednatelem požadovanými pracemi</t>
  </si>
  <si>
    <t>029412</t>
  </si>
  <si>
    <t>OSTATNÍ POŽADAVKY - VYPRACOVÁNÍ MOSTNÍHO LISTU</t>
  </si>
  <si>
    <t>KUS</t>
  </si>
  <si>
    <t>zahrnuje veškeré náklady spojené s objednatelem požadovanými pracemi_x000d_
zavedení do systému BMS</t>
  </si>
  <si>
    <t>Položka zahrnuje:
- veškeré náklady spojené s objednatelem požadovanými pracemi
Položka nezahrnuje:
- x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</si>
  <si>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</si>
  <si>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</si>
  <si>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</si>
  <si>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</si>
  <si>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</si>
  <si>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</t>
  </si>
  <si>
    <t>02991</t>
  </si>
  <si>
    <t>OSTATNÍ POŽADAVKY - INFORMAČNÍ TABULE</t>
  </si>
  <si>
    <t>dočasná informační tabule_x000d_
- rozměr min. 2,0 x 1,0 m_x000d_
- provedení plast nebo plech v barevném provedení, včetně kotvení, údržby a odstranění, údaje dle zadávací dokumentace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</si>
  <si>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</si>
  <si>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</si>
  <si>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</si>
  <si>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</si>
  <si>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</si>
  <si>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</si>
  <si>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</si>
  <si>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 xml:space="preserve">01 - Dopravní část </t>
  </si>
  <si>
    <t>všeobecné konstrukce a práce</t>
  </si>
  <si>
    <t>zemní práce</t>
  </si>
  <si>
    <t>svislé konstrukce</t>
  </si>
  <si>
    <t>Vodorovné konstrukce</t>
  </si>
  <si>
    <t>komunikace</t>
  </si>
  <si>
    <t>přidružená stavební výroba</t>
  </si>
  <si>
    <t>potrubí</t>
  </si>
  <si>
    <t>ostatní práce</t>
  </si>
  <si>
    <t>0 - všeobecné konstrukce a práce</t>
  </si>
  <si>
    <t>014102</t>
  </si>
  <si>
    <t>POPLATKY ZA SKLÁDKU</t>
  </si>
  <si>
    <t>t</t>
  </si>
  <si>
    <t>- zemina (materiál z výkopku a čištění)</t>
  </si>
  <si>
    <t xml:space="preserve">- z položky 12930:  62,625*1,9 = 118,987500 =&gt; A _x000d_
- z položky 13273:  73,909*1,9 = 140,427100 =&gt; B _x000d_
A+B = 259,414600 =&gt; C</t>
  </si>
  <si>
    <t>Položka zahrnuje:
- veškeré poplatky provozovateli skládky související s uložením odpadu na skládce.
Položka nezahrnuje:
- x</t>
  </si>
  <si>
    <t>- suť z vozovky</t>
  </si>
  <si>
    <t xml:space="preserve">- z položky 11332:  15*2,1 = 31,500000 =&gt; A</t>
  </si>
  <si>
    <t>- beton</t>
  </si>
  <si>
    <t xml:space="preserve">- z položky 11352:  20,0*0,15*0,30*2,3 = 2,070000 =&gt; A _x000d_
- z položky 966345:  0,07*30,0*2,3  = 4,830000 =&gt; B _x000d_
A+B = 6,900000 =&gt; C</t>
  </si>
  <si>
    <t>1 - zemní práce</t>
  </si>
  <si>
    <t>11120</t>
  </si>
  <si>
    <t>ODSTRANĚNÍ KŘOVIN</t>
  </si>
  <si>
    <t>M2</t>
  </si>
  <si>
    <t>- odstranění křovin kolem silnice _x000d_
- včetně naložení, odvozu a likvidace</t>
  </si>
  <si>
    <t>Položka zahrnuje:
- odstranění křovin a stromů do průměru 100 mm
- dopravu dřevin bez ohledu na vzdálenost
- spálení na hromadách nebo štěpkování
Položka nezahrnuje:
- x</t>
  </si>
  <si>
    <t>11332</t>
  </si>
  <si>
    <t>ODSTRANĚNÍ PODKLADŮ ZPEVNĚNÝCH PLOCH Z KAMENIVA NESTMELENÉHO</t>
  </si>
  <si>
    <t>M3</t>
  </si>
  <si>
    <t>- odstranění poškozené konstrukce vozovky _x000d_
- včetně naložení a odvozu na skládku_x000d_
- poplatek za uložení na skládce v položce 014102.2</t>
  </si>
  <si>
    <t>0,5*1,0*30 = 15,000000 =&gt; A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</si>
  <si>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</si>
  <si>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</si>
  <si>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</si>
  <si>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M</t>
  </si>
  <si>
    <t>- odstranění stávajícího obrubníku _x000d_
- včetně naložení a odvozu na skládku_x000d_
- poplatek za uložení na skládce v položce 014102.3</t>
  </si>
  <si>
    <t>20 = 20,000000 =&gt; A</t>
  </si>
  <si>
    <t>11372</t>
  </si>
  <si>
    <t>FRÉZOVÁNÍ ZPEVNĚNÝCH PLOCH ASFALTOVÝCH</t>
  </si>
  <si>
    <t>- frézování živičného krytu tl. 20 mm _x000d_
- vyfrézovaný materiál bude využit v rámci stavby - zpětně použit na dosypání krajnic - viz. položka 56960</t>
  </si>
  <si>
    <t>3,12*(5+200+3)*0,02 = 12,979200 =&gt; A</t>
  </si>
  <si>
    <t>12930</t>
  </si>
  <si>
    <t>ČIŠTĚNÍ PŘÍKOPŮ OD NÁNOSU</t>
  </si>
  <si>
    <t>- úprava stávajícího příkopu, včetně úpravy příkopu svahováním_x000d_
- včetně naložení a odvozu na skládku_x000d_
- poplatek za uložení na skládce v položce 014102.1</t>
  </si>
  <si>
    <t>1,5*167*0,25 = 62,625000 =&gt; A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</si>
  <si>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</si>
  <si>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</si>
  <si>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</si>
  <si>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- hloubení rýh nezapažených š do 800 mm v hornině třídy těžitelnosti I skupiny 3 _x000d_
- část materiálu bude použita do položky 17411 (33,400 m3) _x000d_
- zbývající část materiálu (73,909 m3) bude uložena na skládce - včetně naložení a odvozu na skládku_x000d_
- poplatek za uložení na skládce v položce 014102.1</t>
  </si>
  <si>
    <t>nový propustek a nátoková jímka_x000d_
6,2*1,2+1,5*2*1,5 = 11,940000 =&gt; A _x000d_
zlepšení komunikace_x000d_
(62,62+2,61+4,42)*0,3*0,5+150,54*0,7*0,5+31,36*1*0,5 = 78,816500 =&gt; B _x000d_
pod zámkovou dlažbu_x000d_
(34,67+12,62)*(0,25+0,08+0,02) = 16,551500 =&gt; C _x000d_
A+B+C = 107,308000 =&gt; D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</si>
  <si>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
</t>
  </si>
  <si>
    <t>17120</t>
  </si>
  <si>
    <t>ULOŽENÍ SYPANINY DO NÁSYPŮ A NA SKLÁDKY BEZ ZHUTNĚNÍ</t>
  </si>
  <si>
    <t>- uložení materiálu z výkopku a čištění na skládku nebo deponii pro zpětné využití _x000d_
- včetně naložení a dovozu</t>
  </si>
  <si>
    <t xml:space="preserve">- z položky 12930:  62,625 = 62,625000 =&gt; A _x000d_
- z položky 13273:  107,309 = 107,309000 =&gt; B _x000d_
A+B = 169,934000 =&gt; C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</si>
  <si>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</si>
  <si>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</si>
  <si>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</si>
  <si>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- zásyp stávajícího příkopu po vrstvách tl. 20 cm_x000d_
- využití zeminy z položky 13723</t>
  </si>
  <si>
    <t>0,20*167 = 33,400000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</si>
  <si>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</si>
  <si>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18214</t>
  </si>
  <si>
    <t>ÚPRAVA POVRCHŮ SROVNÁNÍM ÚZEMÍ V TL DO 0,25M</t>
  </si>
  <si>
    <t>- úprava stávajícího příkopu</t>
  </si>
  <si>
    <t>1,5*167 = 250,500000 =&gt; A</t>
  </si>
  <si>
    <t xml:space="preserve">Položka zahrnuje:
-  úpravu pláně včetně vyrovnání výškových rozdílů
Položka nezahrnuje:
- x</t>
  </si>
  <si>
    <t>3 - svislé konstrukce</t>
  </si>
  <si>
    <t>386324</t>
  </si>
  <si>
    <t>KOMPL KONSTR JÍMEK ZE ŽELEZOBET DO C25/30</t>
  </si>
  <si>
    <t>- konstrukce vodních staveb ze ŽB mrazuvzdorného tř. C 25/30 - XF3_x000d_
- nátoková jímka, kalová jímka _x000d_
- včetně bednění a výztuže - beton vyztužený svařovanou sítí 100/100/8 u obou povrchů _x000d_
- tloušťka stěn 25 cm, dno 30 cm_x000d_
- šachta s kalovým prostorem hl. 30 cm opatřená svařovaným roštem</t>
  </si>
  <si>
    <t>nátoková jímka _x000d_
1,25*2*1,5-1,5*1,25*1 = 1,875000 =&gt; A _x000d_
kalová jímka _x000d_
1,25*1,75*0,6-0,75*1,25*0,3 = 1,031250 =&gt; B _x000d_
A+B = 2,906250 =&gt; C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</si>
  <si>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</si>
  <si>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4 - Vodorovné konstrukce</t>
  </si>
  <si>
    <t>451314</t>
  </si>
  <si>
    <t>PODKLADNÍ A VÝPLŇOVÉ VRSTVY Z PROSTÉHO BETONU C25/30</t>
  </si>
  <si>
    <t>- podkladní beton C25/30_x000d_
- obetonování a nadbetonování propustku</t>
  </si>
  <si>
    <t>6,5*0,1*0,8+6,5*0,15*1+6,5*0,2*0,8 = 2,535000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</si>
  <si>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</si>
  <si>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</t>
  </si>
  <si>
    <t>PODKLADNÍ A VÝPLŇOVÉ VRSTVY Z KAMENIVA TĚŽENÉHO</t>
  </si>
  <si>
    <t>- lože pod propustek _x000d_
- podsyp pod základové konstrukce se zhutněním z netříděného štěrkopísku</t>
  </si>
  <si>
    <t>6,5*0,8*0,2 = 1,040000 =&gt; A</t>
  </si>
  <si>
    <t xml:space="preserve">Položka zahrnuje:
- dodávku předepsaného kameniva
- mimostaveništní a vnitrostaveništní dopravu a jeho uložení
- není-li v zadávací dokumentaci uvedeno jinak, jedná se o nakupovaný materiál
Položka nezahrnuje:
- x
</t>
  </si>
  <si>
    <t>- vrstva ze štěrku tl. do 250 mm_x000d_
- částečné využití materiálu z položky 96712 (12 m3)</t>
  </si>
  <si>
    <t>zásyp po stávajícím propustku_x000d_
2*20*0,4*0,2 = 3,200000 =&gt; A _x000d_
zpevnění vozovky (mezi gabionem a vozovkou)_x000d_
9 = 9,000000 =&gt; B _x000d_
pod zámkovou dlažbu_x000d_
34,67+12,62 = 47,290000 =&gt; C _x000d_
A+B+C = 59,490000 =&gt; D</t>
  </si>
  <si>
    <t>465512</t>
  </si>
  <si>
    <t>DLAŽBY Z LOMOVÉHO KAMENE NA MC</t>
  </si>
  <si>
    <t>- dlažba z lomového kamene do betonu C25/30 tl. 200 mm</t>
  </si>
  <si>
    <t xml:space="preserve">dno příkopu: (1,5*167-20*1,5)*0,2 = 44,100000 =&gt; A _x000d_
propustek:  2*0,2 = 0,400000 =&gt; B _x000d_
zpevnění krajnice:   2*0,75*0,2 = 0,300000 =&gt; C _x000d_
A+B+C = 44,800000 =&gt; D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</si>
  <si>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</si>
  <si>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465922</t>
  </si>
  <si>
    <t>DLAŽBY Z BETONOVÝCH DLAŽDIC NA MC</t>
  </si>
  <si>
    <t>- dlažba betonová zámková 200x100x80 mm přírodní do betonu</t>
  </si>
  <si>
    <t>34,67+12,62 = 47,290000 =&gt; A</t>
  </si>
  <si>
    <t xml:space="preserve">Položka zahrnuje:
- úpravu podkladu
- zřízení spojovací vrstvy
- zřízení lože dlažby z předepsaného materiálu
- dodávku a uložení dlažby, ev. předlažby, do předepsaného tvaru z pohledové úpravy
- spárování, těsnění, tmelení a vyplnění spar případně s vyklínováním
- úprava povrchu pro odvedení srážkové vody
Položka nezahrnuje:
-  podklad pod dlažbu, vykazuje se samostatně položkami SD 45</t>
  </si>
  <si>
    <t>5 - komunikace</t>
  </si>
  <si>
    <t>56335</t>
  </si>
  <si>
    <t>VOZOVKOVÉ VRSTVY ZE ŠTĚRKODRTI TL. DO 250MM</t>
  </si>
  <si>
    <t>- ŠDA TL. 220 mm - ve dvou vrstvách</t>
  </si>
  <si>
    <t xml:space="preserve">levá strana:  (0,3*200+1,0*30)*2   = 180,000000 =&gt; A _x000d_
pravá strana:   0,7*200*2 = 280,000000 =&gt; B _x000d_
u sjzedu:  (1+2)*2 = 6,000000 =&gt; C _x000d_
A+B+C = 466,000000 =&gt; D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</si>
  <si>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</si>
  <si>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56960</t>
  </si>
  <si>
    <t>ZPEVNĚNÍ KRAJNIC Z RECYKLOVANÉHO MATERIÁLU</t>
  </si>
  <si>
    <t>- zpevnění krajnic z R materiálu tl. 100 mm_x000d_
- využití materiálu z položky 11372_x000d_
- chybějící vyfrézovaný materiál (4,271 m3) bude nakoupen - včetně nákupu, dodání a dopravy</t>
  </si>
  <si>
    <t>185*0,5*0,1 = 9,250000 =&gt; A _x000d_
160*0,5*0,1 = 8,000000 =&gt; B _x000d_
A+B = 17,250000 =&gt; C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</si>
  <si>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</si>
  <si>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</si>
  <si>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</si>
  <si>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- infiltrační postřik z asfaltové emulze C50 BP 4 _x000d_
- 0,60 kg/m2</t>
  </si>
  <si>
    <t xml:space="preserve">levá strana:  0,3*200+1,0*30   = 90,000000 =&gt; A _x000d_
pravá strana:   0,7*200 = 140,000000 =&gt; B _x000d_
u sjzedu:  1+2 = 3,000000 =&gt; C _x000d_
A+B+C = 233,000000 =&gt; D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</si>
  <si>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</si>
  <si>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</si>
  <si>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</si>
  <si>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- spojovací postřik z asfaltové emulze C60 BP4 (dvě vrstvy mezi asfalty)_x000d_
- 0,30 kg/m2</t>
  </si>
  <si>
    <t>(0,2+3,75+0,15)*(5+200+3) = 852,800000 =&gt; A _x000d_
(0,2+3,75+0,15)*(5+200+3) = 852,800000 =&gt; B _x000d_
A+B = 1705,600000 =&gt; C</t>
  </si>
  <si>
    <t>574A34</t>
  </si>
  <si>
    <t>ASFALTOVÝ BETON PRO OBRUSNÉ VRSTVY ACO 11+ TL. 40MM</t>
  </si>
  <si>
    <t>ACO 11+ (50/70) tl. 40 mm</t>
  </si>
  <si>
    <t>((0,2+3,75+0,15)*(5+200+3)) = 852,800000 =&gt; A</t>
  </si>
  <si>
    <t>Položka zahrnuje:_x000d_
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Položka nezahrnuje:_x000d_
- postřiky, nátěry_x000d_
- těsnění podél obrubníků, dilatačních zařízení, odvodňovacích proužků, odvodňovačů, vpustí, šachet a pod.</t>
  </si>
  <si>
    <t>574C46</t>
  </si>
  <si>
    <t>ASFALTOVÝ BETON PRO LOŽNÍ VRSTVY ACL 16+, 16S TL. 50MM</t>
  </si>
  <si>
    <t>ACL 16+ (50/70) tl. 50 mm</t>
  </si>
  <si>
    <t>(0,2+3,75+0,15)*(5+200+3)*1,05 = 895,440000 =&gt; A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</si>
  <si>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</si>
  <si>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</si>
  <si>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</si>
  <si>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 (50/70) tl. 60 mm</t>
  </si>
  <si>
    <t>7 - přidružená stavební výroba</t>
  </si>
  <si>
    <t>76795</t>
  </si>
  <si>
    <t>OPLOCENÍ Z OCEL PROFILŮ</t>
  </si>
  <si>
    <t>- demontáž části stávajícího oplocení, přesun a zpětná montáž - úprava stávajícího oplocení v délce 20m , které je umístěno mimo hranici pozemku (4 ks zděné sloupky, 6ks ocelových sloupků, podezdívka – prefabrikované panely výšky 40cm – 20m, betonové parky 0,8x0,5x0,5 – 10ks )_x000d_
_x000d_
- kompletní dodávka, včetně manipulace, dopravy a případného nahrazení poškozených částí _x000d_
- včetně případného odvozu, uložení a naložení materiálu na skládku, včetně případného poplatku za uložení na skládce _x000d_
_x000d_
- položka bude čerpána pouze se souhlasem TDS a vlastníka</t>
  </si>
  <si>
    <t>Položka zahrnuje:
- vlastní zámečnické výrobky
- rámy, rošty, lišty, kování, podpěrné, závěsné, upevňovací prvky, spojovací a těsnící materiál, pomocný materiál
- kompletní povrchovou úpravu
- ostnatý drát
Položka nezahrnuje:
- sloupky a vzpěry, které se vykazují v samostatných položkách 338**
- podezdívka (272**)
Způsob měření:
- uvažovaná plocha se pak vypočítává po horní hranu drátu</t>
  </si>
  <si>
    <t>8 - potrubí</t>
  </si>
  <si>
    <t>899121</t>
  </si>
  <si>
    <t>MŘÍŽE OCELOVÉ SAMOSTATNÉ</t>
  </si>
  <si>
    <t>- mříž kalové jímky, mříž nátokové jímky _x000d_
- kompletní dodávka, včetně dopravy, dodání a montáže _x000d_
- podrobnosti viz výkres 06</t>
  </si>
  <si>
    <t>2 = 2,000000 =&gt; A</t>
  </si>
  <si>
    <t>Položka zahrnuje:
- dodávku a osazení předepsané mříže včetně rámu
Položka nezahrnuje:
- x</t>
  </si>
  <si>
    <t>9 - ostatní práce</t>
  </si>
  <si>
    <t>91228</t>
  </si>
  <si>
    <t>SMĚROVÉ SLOUPKY Z PLAST HMOT VČETNĚ ODRAZNÉHO PÁSKU</t>
  </si>
  <si>
    <t>- směrové sloupky červené - označení sjezdů (dle výkresu 09 Dopravní značení)</t>
  </si>
  <si>
    <t>8 = 8,000000 =&gt; A</t>
  </si>
  <si>
    <t>Položka zahrnuje:
- dodání a osazení sloupku včetně nutných zemních prací
- vnitrostaveništní a mimostaveništní doprava
- odrazky plastové nebo z retroreflexní fólie
Položka nezahrnuje:
- x</t>
  </si>
  <si>
    <t>915111</t>
  </si>
  <si>
    <t>VODOROVNÉ DOPRAVNÍ ZNAČENÍ BARVOU HLADKÉ - DODÁVKA A POKLÁDKA</t>
  </si>
  <si>
    <t>- VDZ V4</t>
  </si>
  <si>
    <t>V4: (5+5+200+3+5)*0,125*2 = 54,500000 =&gt; A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</si>
  <si>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</si>
  <si>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</si>
  <si>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</si>
  <si>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917223</t>
  </si>
  <si>
    <t>SILNIČNÍ A CHODNÍKOVÉ OBRUBY Z BETONOVÝCH OBRUBNÍKŮ ŠÍŘ 100MM</t>
  </si>
  <si>
    <t>- obrubník betonový chodníkový 1000x100x250mm, uložení do betonu C20/25n XF3_x000d_
- obrubník mezi sjezdem a zelenou plochou _x000d_
- včetně dodání, dopravy a osazení</t>
  </si>
  <si>
    <t>30 = 30,000000 =&gt; A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</si>
  <si>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</si>
  <si>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</si>
  <si>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</si>
  <si>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- obrubník betonový silniční 1000x150x300mm, do betonu C20/25n XF3 s boční opěrou _x000d_
- obrubník mezi sjezdem a komunikací (odstranění stávajících obrubníků v položce 11352)_x000d_
- včetně dodání, dopravy a osazení</t>
  </si>
  <si>
    <t>918357</t>
  </si>
  <si>
    <t>PROPUSTY Z TRUB DN 500MM</t>
  </si>
  <si>
    <t>- nový propustek DN 500 dl. 6,5 m</t>
  </si>
  <si>
    <t>6,5 = 6,500000 =&gt; A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</si>
  <si>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</si>
  <si>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919112</t>
  </si>
  <si>
    <t>ŘEZÁNÍ ASFALTOVÉHO KRYTU VOZOVEK TL DO 100MM</t>
  </si>
  <si>
    <t>- řezání stávající vozovky</t>
  </si>
  <si>
    <t xml:space="preserve">na začátku a konci úpravy: 3,12*2 = 6,240000 =&gt; A _x000d_
podélně:  164*2 = 328,000000 =&gt; B _x000d_
A+B = 334,240000 =&gt; C</t>
  </si>
  <si>
    <t>Položka zahrnuje:
- řezání vozovkové vrstvy v předepsané tloušťce
- spotřeba vody
Položka nezahrnuje:
- x</t>
  </si>
  <si>
    <t>93513</t>
  </si>
  <si>
    <t>ŠTĚRBINOVÉ ŽLABY Z BET DÍLCŮ ŠÍŘ 500MM VÝŠ 500MM</t>
  </si>
  <si>
    <t>- štěrbinový odvodňovací betonový žlab 450x500 mm bez vnitřního spádu se základem</t>
  </si>
  <si>
    <t>Položka zahrnuje:
- veškerý materiál, výrobky a polotovary
-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
Položka nezahrnuje:
- x
Způsob měření:
- měří se v [m] délky osy žlabu bez čistících kusů a odtokových vpustí.</t>
  </si>
  <si>
    <t>966345</t>
  </si>
  <si>
    <t>BOURÁNÍ PROPUSTŮ Z TRUB DN DO 300MM</t>
  </si>
  <si>
    <t>- vybourání stávajícího propustku DN 300 mm_x000d_
- včetně naložení a odvozu na skládku_x000d_
- poplatek za uložení na skládce v položce 014102.3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</si>
  <si>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</si>
  <si>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02 - Ochranná zeď </t>
  </si>
  <si>
    <t>317325</t>
  </si>
  <si>
    <t>ŘÍMSY ZE ŽELEZOBETONU DO C30/37 (B37)</t>
  </si>
  <si>
    <t>- monolitická železobetonová římsa z betonu 30/37 XF4, XD3 (dobetonávka na stávající gabionovou zeď)</t>
  </si>
  <si>
    <t xml:space="preserve">část 1:  10,0*1,2*0,4 = 4,800000 =&gt; A _x000d_
část 2:  ((1,305+2,771+5,775+6,820+3,180)*1,2+(1,2*1,0))*0,4 = 10,008480 =&gt; B _x000d_
A+B = 14,808480 =&gt; C</t>
  </si>
  <si>
    <t>317365</t>
  </si>
  <si>
    <t>VÝZTUŽ ŘÍMS Z OCELI 10505, B500B</t>
  </si>
  <si>
    <t>- výztuž římsy _x000d_
- 120 kg/m3</t>
  </si>
  <si>
    <t>14,808*0,12 = 1,776960 =&gt; A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</si>
  <si>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</si>
  <si>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9113B1</t>
  </si>
  <si>
    <t>SVODIDLO OCEL SILNIČ JEDNOSTR, ÚROVEŇ ZADRŽ H1 -DODÁVKA A MONTÁŽ</t>
  </si>
  <si>
    <t>- na římse bude svodidlový sloupek s patkou, _x000d_
- svodidlo bude osazeno včetně odrazek</t>
  </si>
  <si>
    <t xml:space="preserve">část 1:  10,0 = 10,000000 =&gt; A _x000d_
část 2:  2,771+5,775+6,820+3,180 = 18,546000 =&gt; B _x000d_
část 3 (přes propustek):  8  = 8,000000 =&gt; C _x000d_
náběhy: 4+4 = 8,000000 =&gt; D _x000d_
A+B+C+D = 44,546000 =&gt; E</t>
  </si>
  <si>
    <t>Položka zahrnuje:_x000d_
- kompletní dodávku všech dílů certifikovaného ocelového svodidla s předepsanou povrchovou úpravou včetně spojovacích prvků_x000d_
- montáž a osazení svodidla, osazení sloupků zaberaněním nebo osazením do betonových bloků (včetně betonových bloků a nutných zemních prací)_x000d_
- výškové náběhy, ukončení zapuštěním do betonových bloků (včetně betonového bloku a nutných zemních prací) nebo koncovkou_x000d_
- přechod na jiný typ svodidla nebo přes mostní závěr_x000d_
- ochranu proti bludným proudům a vývody pro jejich měření_x000d_
Položka nezahrnuje:_x000d_
- odrazky nebo retroreflexní fólie_x000d_
Způsob měření:_x000d_
- vykazuje se délka svodidla v předepsané výšce, délka náběhů se nezapočítává</t>
  </si>
  <si>
    <t>931181</t>
  </si>
  <si>
    <t>VÝPLŇ DILATAČ SPAR Z POLYSTYRENU TL DO 10MM</t>
  </si>
  <si>
    <t>- výplň dilatačních spár dilatačních celků římsy extrudovaným polystyrenem š. 10 mmm</t>
  </si>
  <si>
    <t>1,7*0,4*2 = 1,360000 =&gt; A</t>
  </si>
  <si>
    <t>Položka zahrnuje:
- dodávku a osazení předepsaného materiálu
- očištění ploch spáry před úpravou
- očištění okolí spáry po úpravě
Položka nezahrnuje:
- x</t>
  </si>
  <si>
    <t>931331</t>
  </si>
  <si>
    <t>TĚSNĚNÍ DILATAČNÍCH SPAR POLYURETANOVÝM TMELEM PRŮŘEZU DO 100MM2</t>
  </si>
  <si>
    <t>- uzavření horního povrchu dilatačních spár trvale plastickým tmelem</t>
  </si>
  <si>
    <t>(1,7+0,4)*2 = 4,200000 =&gt; A</t>
  </si>
  <si>
    <t>Položka zahrnuje:
- dodávku a osazení předepsaného materiálu
- očištění ploch spáry před úpravou
- očištění okolí spáry po úpravě
Položka nezahrnuje:
- těsnící profil</t>
  </si>
  <si>
    <t>93842</t>
  </si>
  <si>
    <t>OČIŠTĚNÍ ZDIVA OD VEGETACE</t>
  </si>
  <si>
    <t>- očištění stávající gabionové zdi od nánosu a vegetace _x000d_
- průměrná tl. 100 mm_x000d_
- včetně naložení a odvozu případného materiálu (odpadu), včetně případného poplatku za uložení na skládce</t>
  </si>
  <si>
    <t>30*1,0 = 30,000000 =&gt; A</t>
  </si>
  <si>
    <t>Položka zahrnuje:
- očištění předepsaným způsobem
- odklizení vzniklého odpadu
Položka nezahrnuje:
- x</t>
  </si>
  <si>
    <t>96712</t>
  </si>
  <si>
    <t>VYBOURÁNÍ ČÁSTÍ KONSTRUKCÍ KAMENNÝCH NA SUCHO</t>
  </si>
  <si>
    <t xml:space="preserve">- ubourání (rozebrání) části stávající gabionové zdi, včetně zastřižení sítě  _x000d_
- včetně naložení a odvozu na meziskládku _x000d_
- materiál bude použit do položky 45157.2</t>
  </si>
  <si>
    <t>0,4*1,0*30 = 12,000000 =&gt; A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</si>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</sst>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SUM(D20,D21,D22)</f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f>SUM(F20,F21,F22)</f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>
        <v>0</v>
      </c>
      <c r="C20" s="24" t="s">
        <v>19</v>
      </c>
      <c r="D20" s="25">
        <f>'0 - 00'!J10</f>
        <v>0</v>
      </c>
      <c r="E20" s="26"/>
      <c r="F20" s="25">
        <f>('0 - 00'!J11)</f>
        <v>0</v>
      </c>
      <c r="G20" s="12"/>
      <c r="H20" s="2"/>
      <c r="I20" s="2"/>
      <c r="S20" s="27">
        <f>ROUND('0 - 00'!S11,4)</f>
        <v>0</v>
      </c>
    </row>
    <row r="21">
      <c r="A21" s="9"/>
      <c r="B21" s="23">
        <v>1</v>
      </c>
      <c r="C21" s="24" t="s">
        <v>20</v>
      </c>
      <c r="D21" s="25">
        <f>'1 - 01'!J10</f>
        <v>0</v>
      </c>
      <c r="E21" s="26"/>
      <c r="F21" s="25">
        <f>('1 - 01'!J11)</f>
        <v>0</v>
      </c>
      <c r="G21" s="12"/>
      <c r="H21" s="2"/>
      <c r="I21" s="2"/>
      <c r="S21" s="27">
        <f>ROUND('1 - 01'!S11,4)</f>
        <v>0</v>
      </c>
    </row>
    <row r="22">
      <c r="A22" s="9"/>
      <c r="B22" s="23">
        <v>2</v>
      </c>
      <c r="C22" s="24" t="s">
        <v>21</v>
      </c>
      <c r="D22" s="25">
        <f>'2 - 02'!J10</f>
        <v>0</v>
      </c>
      <c r="E22" s="26"/>
      <c r="F22" s="25">
        <f>('2 - 02'!J11)</f>
        <v>0</v>
      </c>
      <c r="G22" s="12"/>
      <c r="H22" s="2"/>
      <c r="I22" s="2"/>
      <c r="S22" s="27">
        <f>ROUND('2 - 02'!S11,4)</f>
        <v>0</v>
      </c>
    </row>
    <row r="23">
      <c r="A23" s="13"/>
      <c r="B23" s="4"/>
      <c r="C23" s="4"/>
      <c r="D23" s="4"/>
      <c r="E23" s="4"/>
      <c r="F23" s="4"/>
      <c r="G23" s="14"/>
      <c r="H23" s="2"/>
      <c r="I23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00'!A11" display="00"/>
    <hyperlink ref="B21" location="'1 - 01'!A11" display="01"/>
    <hyperlink ref="B22" location="'2 - 02'!A11" display="02"/>
  </hyperlink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23</v>
      </c>
      <c r="B10" s="1"/>
      <c r="C10" s="16"/>
      <c r="D10" s="1"/>
      <c r="E10" s="1"/>
      <c r="F10" s="1"/>
      <c r="G10" s="17"/>
      <c r="H10" s="1"/>
      <c r="I10" s="31" t="s">
        <v>24</v>
      </c>
      <c r="J10" s="32">
        <f>H62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25</v>
      </c>
      <c r="B11" s="1"/>
      <c r="C11" s="1"/>
      <c r="D11" s="1"/>
      <c r="E11" s="1"/>
      <c r="F11" s="1"/>
      <c r="G11" s="31"/>
      <c r="H11" s="1"/>
      <c r="I11" s="31" t="s">
        <v>26</v>
      </c>
      <c r="J11" s="32">
        <f>L62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AVERAGE(J61)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28</v>
      </c>
      <c r="C19" s="34"/>
      <c r="D19" s="34"/>
      <c r="E19" s="34" t="s">
        <v>29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30</v>
      </c>
      <c r="F20" s="1"/>
      <c r="G20" s="1"/>
      <c r="H20" s="1"/>
      <c r="I20" s="1"/>
      <c r="J20" s="1"/>
      <c r="K20" s="38">
        <f>H62</f>
        <v>0</v>
      </c>
      <c r="L20" s="38">
        <f>L62</f>
        <v>0</v>
      </c>
      <c r="M20" s="12"/>
      <c r="N20" s="2"/>
      <c r="O20" s="2"/>
      <c r="P20" s="2"/>
      <c r="Q20" s="2"/>
      <c r="S20" s="27">
        <f>S61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31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32</v>
      </c>
      <c r="C24" s="34" t="s">
        <v>28</v>
      </c>
      <c r="D24" s="34" t="s">
        <v>33</v>
      </c>
      <c r="E24" s="34" t="s">
        <v>29</v>
      </c>
      <c r="F24" s="34" t="s">
        <v>34</v>
      </c>
      <c r="G24" s="35" t="s">
        <v>35</v>
      </c>
      <c r="H24" s="22" t="s">
        <v>36</v>
      </c>
      <c r="I24" s="22" t="s">
        <v>37</v>
      </c>
      <c r="J24" s="22" t="s">
        <v>17</v>
      </c>
      <c r="K24" s="35" t="s">
        <v>38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39" t="s">
        <v>39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40</v>
      </c>
      <c r="D26" s="42"/>
      <c r="E26" s="42" t="s">
        <v>41</v>
      </c>
      <c r="F26" s="42" t="s">
        <v>7</v>
      </c>
      <c r="G26" s="43" t="s">
        <v>42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43</v>
      </c>
      <c r="C27" s="1"/>
      <c r="D27" s="1"/>
      <c r="E27" s="49" t="s">
        <v>44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45</v>
      </c>
      <c r="C28" s="1"/>
      <c r="D28" s="1"/>
      <c r="E28" s="49" t="s">
        <v>46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47</v>
      </c>
      <c r="C29" s="1"/>
      <c r="D29" s="1"/>
      <c r="E29" s="49" t="s">
        <v>48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49</v>
      </c>
      <c r="C30" s="51"/>
      <c r="D30" s="51"/>
      <c r="E30" s="52" t="s">
        <v>50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51</v>
      </c>
      <c r="D31" s="42" t="s">
        <v>7</v>
      </c>
      <c r="E31" s="42" t="s">
        <v>52</v>
      </c>
      <c r="F31" s="42" t="s">
        <v>7</v>
      </c>
      <c r="G31" s="43" t="s">
        <v>42</v>
      </c>
      <c r="H31" s="54">
        <v>1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43</v>
      </c>
      <c r="C32" s="1"/>
      <c r="D32" s="1"/>
      <c r="E32" s="49" t="s">
        <v>53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45</v>
      </c>
      <c r="C33" s="1"/>
      <c r="D33" s="1"/>
      <c r="E33" s="49" t="s">
        <v>46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47</v>
      </c>
      <c r="C34" s="1"/>
      <c r="D34" s="1"/>
      <c r="E34" s="49" t="s">
        <v>54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49</v>
      </c>
      <c r="C35" s="51"/>
      <c r="D35" s="51"/>
      <c r="E35" s="52" t="s">
        <v>50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55</v>
      </c>
      <c r="D36" s="42" t="s">
        <v>7</v>
      </c>
      <c r="E36" s="42" t="s">
        <v>56</v>
      </c>
      <c r="F36" s="42" t="s">
        <v>7</v>
      </c>
      <c r="G36" s="43" t="s">
        <v>42</v>
      </c>
      <c r="H36" s="54">
        <v>1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43</v>
      </c>
      <c r="C37" s="1"/>
      <c r="D37" s="1"/>
      <c r="E37" s="49" t="s">
        <v>57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45</v>
      </c>
      <c r="C38" s="1"/>
      <c r="D38" s="1"/>
      <c r="E38" s="49" t="s">
        <v>46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47</v>
      </c>
      <c r="C39" s="1"/>
      <c r="D39" s="1"/>
      <c r="E39" s="49" t="s">
        <v>58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49</v>
      </c>
      <c r="C40" s="51"/>
      <c r="D40" s="51"/>
      <c r="E40" s="52" t="s">
        <v>50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 t="s">
        <v>7</v>
      </c>
      <c r="C41" s="42" t="s">
        <v>59</v>
      </c>
      <c r="D41" s="42"/>
      <c r="E41" s="42" t="s">
        <v>60</v>
      </c>
      <c r="F41" s="42" t="s">
        <v>7</v>
      </c>
      <c r="G41" s="43" t="s">
        <v>61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43</v>
      </c>
      <c r="C42" s="1"/>
      <c r="D42" s="1"/>
      <c r="E42" s="49" t="s">
        <v>62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45</v>
      </c>
      <c r="C43" s="1"/>
      <c r="D43" s="1"/>
      <c r="E43" s="49" t="s">
        <v>7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47</v>
      </c>
      <c r="C44" s="1"/>
      <c r="D44" s="1"/>
      <c r="E44" s="49" t="s">
        <v>63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49</v>
      </c>
      <c r="C45" s="51"/>
      <c r="D45" s="51"/>
      <c r="E45" s="52" t="s">
        <v>50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4</v>
      </c>
      <c r="C46" s="42" t="s">
        <v>64</v>
      </c>
      <c r="D46" s="42" t="s">
        <v>7</v>
      </c>
      <c r="E46" s="42" t="s">
        <v>65</v>
      </c>
      <c r="F46" s="42" t="s">
        <v>7</v>
      </c>
      <c r="G46" s="43" t="s">
        <v>42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43</v>
      </c>
      <c r="C47" s="1"/>
      <c r="D47" s="1"/>
      <c r="E47" s="49" t="s">
        <v>66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45</v>
      </c>
      <c r="C48" s="1"/>
      <c r="D48" s="1"/>
      <c r="E48" s="49" t="s">
        <v>46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47</v>
      </c>
      <c r="C49" s="1"/>
      <c r="D49" s="1"/>
      <c r="E49" s="49" t="s">
        <v>63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49</v>
      </c>
      <c r="C50" s="51"/>
      <c r="D50" s="51"/>
      <c r="E50" s="52" t="s">
        <v>50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5</v>
      </c>
      <c r="C51" s="42" t="s">
        <v>67</v>
      </c>
      <c r="D51" s="42" t="s">
        <v>7</v>
      </c>
      <c r="E51" s="42" t="s">
        <v>68</v>
      </c>
      <c r="F51" s="42" t="s">
        <v>7</v>
      </c>
      <c r="G51" s="43" t="s">
        <v>42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43</v>
      </c>
      <c r="C52" s="1"/>
      <c r="D52" s="1"/>
      <c r="E52" s="49" t="s">
        <v>69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45</v>
      </c>
      <c r="C53" s="1"/>
      <c r="D53" s="1"/>
      <c r="E53" s="49" t="s">
        <v>46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47</v>
      </c>
      <c r="C54" s="1"/>
      <c r="D54" s="1"/>
      <c r="E54" s="49" t="s">
        <v>63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49</v>
      </c>
      <c r="C55" s="51"/>
      <c r="D55" s="51"/>
      <c r="E55" s="52" t="s">
        <v>50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6</v>
      </c>
      <c r="C56" s="42" t="s">
        <v>70</v>
      </c>
      <c r="D56" s="42" t="s">
        <v>7</v>
      </c>
      <c r="E56" s="42" t="s">
        <v>71</v>
      </c>
      <c r="F56" s="42" t="s">
        <v>7</v>
      </c>
      <c r="G56" s="43" t="s">
        <v>61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43</v>
      </c>
      <c r="C57" s="1"/>
      <c r="D57" s="1"/>
      <c r="E57" s="49" t="s">
        <v>72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45</v>
      </c>
      <c r="C58" s="1"/>
      <c r="D58" s="1"/>
      <c r="E58" s="49" t="s">
        <v>46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47</v>
      </c>
      <c r="C59" s="1"/>
      <c r="D59" s="1"/>
      <c r="E59" s="49" t="s">
        <v>73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49</v>
      </c>
      <c r="C60" s="51"/>
      <c r="D60" s="51"/>
      <c r="E60" s="52" t="s">
        <v>50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 thickBot="1" ht="25" customHeight="1">
      <c r="A61" s="9"/>
      <c r="B61" s="1"/>
      <c r="C61" s="59">
        <v>0</v>
      </c>
      <c r="D61" s="1"/>
      <c r="E61" s="59" t="s">
        <v>30</v>
      </c>
      <c r="F61" s="1"/>
      <c r="G61" s="60" t="s">
        <v>74</v>
      </c>
      <c r="H61" s="61">
        <f>J26+J31+J36+J41+J46+J51+J56</f>
        <v>0</v>
      </c>
      <c r="I61" s="60" t="s">
        <v>75</v>
      </c>
      <c r="J61" s="62">
        <f>(L61-H61)</f>
        <v>0</v>
      </c>
      <c r="K61" s="60" t="s">
        <v>76</v>
      </c>
      <c r="L61" s="63">
        <f>L26+L31+L36+L41+L46+L51+L56</f>
        <v>0</v>
      </c>
      <c r="M61" s="12"/>
      <c r="N61" s="2"/>
      <c r="O61" s="2"/>
      <c r="P61" s="2"/>
      <c r="Q61" s="33">
        <f>0+Q26+Q31+Q36+Q41+Q46+Q51+Q56</f>
        <v>0</v>
      </c>
      <c r="R61" s="27">
        <f>0+R26+R31+R36+R41+R46+R51+R56</f>
        <v>0</v>
      </c>
      <c r="S61" s="64">
        <f>Q61*(1+J61)+R61</f>
        <v>0</v>
      </c>
    </row>
    <row r="62" thickTop="1" thickBot="1" ht="25" customHeight="1">
      <c r="A62" s="9"/>
      <c r="B62" s="65"/>
      <c r="C62" s="65"/>
      <c r="D62" s="65"/>
      <c r="E62" s="65"/>
      <c r="F62" s="65"/>
      <c r="G62" s="66" t="s">
        <v>77</v>
      </c>
      <c r="H62" s="67">
        <f>J26+J31+J36+J41+J46+J51+J56</f>
        <v>0</v>
      </c>
      <c r="I62" s="66" t="s">
        <v>78</v>
      </c>
      <c r="J62" s="68">
        <f>0+J61</f>
        <v>0</v>
      </c>
      <c r="K62" s="66" t="s">
        <v>79</v>
      </c>
      <c r="L62" s="69">
        <f>L26+L31+L36+L41+L46+L51+L56</f>
        <v>0</v>
      </c>
      <c r="M62" s="12"/>
      <c r="N62" s="2"/>
      <c r="O62" s="2"/>
      <c r="P62" s="2"/>
      <c r="Q62" s="2"/>
    </row>
    <row r="63">
      <c r="A63" s="13"/>
      <c r="B63" s="4"/>
      <c r="C63" s="4"/>
      <c r="D63" s="4"/>
      <c r="E63" s="4"/>
      <c r="F63" s="4"/>
      <c r="G63" s="4"/>
      <c r="H63" s="70"/>
      <c r="I63" s="4"/>
      <c r="J63" s="70"/>
      <c r="K63" s="4"/>
      <c r="L63" s="4"/>
      <c r="M63" s="14"/>
      <c r="N63" s="2"/>
      <c r="O63" s="2"/>
      <c r="P63" s="2"/>
      <c r="Q63" s="2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"/>
      <c r="O64" s="2"/>
      <c r="P64" s="2"/>
      <c r="Q64" s="2"/>
    </row>
  </sheetData>
  <mergeCells count="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23</v>
      </c>
      <c r="B10" s="1"/>
      <c r="C10" s="16"/>
      <c r="D10" s="1"/>
      <c r="E10" s="1"/>
      <c r="F10" s="1"/>
      <c r="G10" s="17"/>
      <c r="H10" s="1"/>
      <c r="I10" s="31" t="s">
        <v>24</v>
      </c>
      <c r="J10" s="32">
        <f>H49+H97+H105+H133+H171+H179+H187+H235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80</v>
      </c>
      <c r="B11" s="1"/>
      <c r="C11" s="1"/>
      <c r="D11" s="1"/>
      <c r="E11" s="1"/>
      <c r="F11" s="1"/>
      <c r="G11" s="31"/>
      <c r="H11" s="1"/>
      <c r="I11" s="31" t="s">
        <v>26</v>
      </c>
      <c r="J11" s="32">
        <f>L49+L97+L105+L133+L171+L179+L187+L235</f>
        <v>0</v>
      </c>
      <c r="K11" s="1"/>
      <c r="L11" s="1"/>
      <c r="M11" s="12"/>
      <c r="N11" s="2"/>
      <c r="O11" s="2"/>
      <c r="P11" s="2"/>
      <c r="Q11" s="33">
        <f>IF(SUM(K20:K27)&gt;0,ROUND(SUM(S20:S27)/SUM(K20:K27)-1,8),0)</f>
        <v>0</v>
      </c>
      <c r="R11" s="27">
        <f>AVERAGE(J48,J96,J104,J132,J170,J178,J186,J234)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28</v>
      </c>
      <c r="C19" s="34"/>
      <c r="D19" s="34"/>
      <c r="E19" s="34" t="s">
        <v>29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81</v>
      </c>
      <c r="F20" s="1"/>
      <c r="G20" s="1"/>
      <c r="H20" s="1"/>
      <c r="I20" s="1"/>
      <c r="J20" s="1"/>
      <c r="K20" s="38">
        <f>H49</f>
        <v>0</v>
      </c>
      <c r="L20" s="38">
        <f>L49</f>
        <v>0</v>
      </c>
      <c r="M20" s="12"/>
      <c r="N20" s="2"/>
      <c r="O20" s="2"/>
      <c r="P20" s="2"/>
      <c r="Q20" s="2"/>
      <c r="S20" s="27">
        <f>S48</f>
        <v>0</v>
      </c>
    </row>
    <row r="21">
      <c r="A21" s="9"/>
      <c r="B21" s="36">
        <v>1</v>
      </c>
      <c r="C21" s="1"/>
      <c r="D21" s="1"/>
      <c r="E21" s="37" t="s">
        <v>82</v>
      </c>
      <c r="F21" s="1"/>
      <c r="G21" s="1"/>
      <c r="H21" s="1"/>
      <c r="I21" s="1"/>
      <c r="J21" s="1"/>
      <c r="K21" s="38">
        <f>H97</f>
        <v>0</v>
      </c>
      <c r="L21" s="38">
        <f>L97</f>
        <v>0</v>
      </c>
      <c r="M21" s="12"/>
      <c r="N21" s="2"/>
      <c r="O21" s="2"/>
      <c r="P21" s="2"/>
      <c r="Q21" s="2"/>
      <c r="S21" s="27">
        <f>S96</f>
        <v>0</v>
      </c>
    </row>
    <row r="22">
      <c r="A22" s="9"/>
      <c r="B22" s="36">
        <v>3</v>
      </c>
      <c r="C22" s="1"/>
      <c r="D22" s="1"/>
      <c r="E22" s="37" t="s">
        <v>83</v>
      </c>
      <c r="F22" s="1"/>
      <c r="G22" s="1"/>
      <c r="H22" s="1"/>
      <c r="I22" s="1"/>
      <c r="J22" s="1"/>
      <c r="K22" s="38">
        <f>H105</f>
        <v>0</v>
      </c>
      <c r="L22" s="38">
        <f>L105</f>
        <v>0</v>
      </c>
      <c r="M22" s="12"/>
      <c r="N22" s="2"/>
      <c r="O22" s="2"/>
      <c r="P22" s="2"/>
      <c r="Q22" s="2"/>
      <c r="S22" s="27">
        <f>S104</f>
        <v>0</v>
      </c>
    </row>
    <row r="23">
      <c r="A23" s="9"/>
      <c r="B23" s="36">
        <v>4</v>
      </c>
      <c r="C23" s="1"/>
      <c r="D23" s="1"/>
      <c r="E23" s="37" t="s">
        <v>84</v>
      </c>
      <c r="F23" s="1"/>
      <c r="G23" s="1"/>
      <c r="H23" s="1"/>
      <c r="I23" s="1"/>
      <c r="J23" s="1"/>
      <c r="K23" s="38">
        <f>H133</f>
        <v>0</v>
      </c>
      <c r="L23" s="38">
        <f>L133</f>
        <v>0</v>
      </c>
      <c r="M23" s="12"/>
      <c r="N23" s="2"/>
      <c r="O23" s="2"/>
      <c r="P23" s="2"/>
      <c r="Q23" s="2"/>
      <c r="S23" s="27">
        <f>S132</f>
        <v>0</v>
      </c>
    </row>
    <row r="24">
      <c r="A24" s="9"/>
      <c r="B24" s="36">
        <v>5</v>
      </c>
      <c r="C24" s="1"/>
      <c r="D24" s="1"/>
      <c r="E24" s="37" t="s">
        <v>85</v>
      </c>
      <c r="F24" s="1"/>
      <c r="G24" s="1"/>
      <c r="H24" s="1"/>
      <c r="I24" s="1"/>
      <c r="J24" s="1"/>
      <c r="K24" s="38">
        <f>H171</f>
        <v>0</v>
      </c>
      <c r="L24" s="38">
        <f>L171</f>
        <v>0</v>
      </c>
      <c r="M24" s="12"/>
      <c r="N24" s="2"/>
      <c r="O24" s="2"/>
      <c r="P24" s="2"/>
      <c r="Q24" s="2"/>
      <c r="S24" s="27">
        <f>S170</f>
        <v>0</v>
      </c>
    </row>
    <row r="25">
      <c r="A25" s="9"/>
      <c r="B25" s="36">
        <v>7</v>
      </c>
      <c r="C25" s="1"/>
      <c r="D25" s="1"/>
      <c r="E25" s="37" t="s">
        <v>86</v>
      </c>
      <c r="F25" s="1"/>
      <c r="G25" s="1"/>
      <c r="H25" s="1"/>
      <c r="I25" s="1"/>
      <c r="J25" s="1"/>
      <c r="K25" s="38">
        <f>H179</f>
        <v>0</v>
      </c>
      <c r="L25" s="38">
        <f>L179</f>
        <v>0</v>
      </c>
      <c r="M25" s="71"/>
      <c r="N25" s="2"/>
      <c r="O25" s="2"/>
      <c r="P25" s="2"/>
      <c r="Q25" s="2"/>
      <c r="S25" s="27">
        <f>S178</f>
        <v>0</v>
      </c>
    </row>
    <row r="26">
      <c r="A26" s="9"/>
      <c r="B26" s="36">
        <v>8</v>
      </c>
      <c r="C26" s="1"/>
      <c r="D26" s="1"/>
      <c r="E26" s="37" t="s">
        <v>87</v>
      </c>
      <c r="F26" s="1"/>
      <c r="G26" s="1"/>
      <c r="H26" s="1"/>
      <c r="I26" s="1"/>
      <c r="J26" s="1"/>
      <c r="K26" s="38">
        <f>H187</f>
        <v>0</v>
      </c>
      <c r="L26" s="38">
        <f>L187</f>
        <v>0</v>
      </c>
      <c r="M26" s="71"/>
      <c r="N26" s="2"/>
      <c r="O26" s="2"/>
      <c r="P26" s="2"/>
      <c r="Q26" s="2"/>
      <c r="S26" s="27">
        <f>S186</f>
        <v>0</v>
      </c>
    </row>
    <row r="27">
      <c r="A27" s="9"/>
      <c r="B27" s="36">
        <v>9</v>
      </c>
      <c r="C27" s="1"/>
      <c r="D27" s="1"/>
      <c r="E27" s="37" t="s">
        <v>88</v>
      </c>
      <c r="F27" s="1"/>
      <c r="G27" s="1"/>
      <c r="H27" s="1"/>
      <c r="I27" s="1"/>
      <c r="J27" s="1"/>
      <c r="K27" s="38">
        <f>H235</f>
        <v>0</v>
      </c>
      <c r="L27" s="38">
        <f>L235</f>
        <v>0</v>
      </c>
      <c r="M27" s="71"/>
      <c r="N27" s="2"/>
      <c r="O27" s="2"/>
      <c r="P27" s="2"/>
      <c r="Q27" s="2"/>
      <c r="S27" s="27">
        <f>S234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2"/>
      <c r="N28" s="2"/>
      <c r="O28" s="2"/>
      <c r="P28" s="2"/>
      <c r="Q28" s="2"/>
    </row>
    <row r="29" ht="14" customHeight="1">
      <c r="A29" s="4"/>
      <c r="B29" s="28" t="s">
        <v>31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3"/>
      <c r="N30" s="2"/>
      <c r="O30" s="2"/>
      <c r="P30" s="2"/>
      <c r="Q30" s="2"/>
    </row>
    <row r="31" ht="18" customHeight="1">
      <c r="A31" s="9"/>
      <c r="B31" s="34" t="s">
        <v>32</v>
      </c>
      <c r="C31" s="34" t="s">
        <v>28</v>
      </c>
      <c r="D31" s="34" t="s">
        <v>33</v>
      </c>
      <c r="E31" s="34" t="s">
        <v>29</v>
      </c>
      <c r="F31" s="34" t="s">
        <v>34</v>
      </c>
      <c r="G31" s="35" t="s">
        <v>35</v>
      </c>
      <c r="H31" s="22" t="s">
        <v>36</v>
      </c>
      <c r="I31" s="22" t="s">
        <v>37</v>
      </c>
      <c r="J31" s="22" t="s">
        <v>17</v>
      </c>
      <c r="K31" s="35" t="s">
        <v>38</v>
      </c>
      <c r="L31" s="22" t="s">
        <v>18</v>
      </c>
      <c r="M31" s="71"/>
      <c r="N31" s="2"/>
      <c r="O31" s="2"/>
      <c r="P31" s="2"/>
      <c r="Q31" s="2"/>
    </row>
    <row r="32" ht="40" customHeight="1">
      <c r="A32" s="9"/>
      <c r="B32" s="39" t="s">
        <v>89</v>
      </c>
      <c r="C32" s="1"/>
      <c r="D32" s="1"/>
      <c r="E32" s="1"/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1">
        <v>1</v>
      </c>
      <c r="C33" s="42" t="s">
        <v>90</v>
      </c>
      <c r="D33" s="42">
        <v>1</v>
      </c>
      <c r="E33" s="42" t="s">
        <v>91</v>
      </c>
      <c r="F33" s="42" t="s">
        <v>7</v>
      </c>
      <c r="G33" s="43" t="s">
        <v>92</v>
      </c>
      <c r="H33" s="44">
        <v>259.41500000000002</v>
      </c>
      <c r="I33" s="25">
        <f>ROUND(0,2)</f>
        <v>0</v>
      </c>
      <c r="J33" s="45">
        <f>ROUND(I33*H33,2)</f>
        <v>0</v>
      </c>
      <c r="K33" s="46">
        <v>0.20999999999999999</v>
      </c>
      <c r="L33" s="47">
        <f>IF(ISNUMBER(K33),ROUND(J33*(K33+1),2),0)</f>
        <v>0</v>
      </c>
      <c r="M33" s="12"/>
      <c r="N33" s="2"/>
      <c r="O33" s="2"/>
      <c r="P33" s="2"/>
      <c r="Q33" s="33">
        <f>IF(ISNUMBER(K33),IF(H33&gt;0,IF(I33&gt;0,J33,0),0),0)</f>
        <v>0</v>
      </c>
      <c r="R33" s="27">
        <f>IF(ISNUMBER(K33)=FALSE,J33,0)</f>
        <v>0</v>
      </c>
    </row>
    <row r="34">
      <c r="A34" s="9"/>
      <c r="B34" s="48" t="s">
        <v>43</v>
      </c>
      <c r="C34" s="1"/>
      <c r="D34" s="1"/>
      <c r="E34" s="49" t="s">
        <v>93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45</v>
      </c>
      <c r="C35" s="1"/>
      <c r="D35" s="1"/>
      <c r="E35" s="49" t="s">
        <v>94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47</v>
      </c>
      <c r="C36" s="1"/>
      <c r="D36" s="1"/>
      <c r="E36" s="49" t="s">
        <v>95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 thickBot="1">
      <c r="A37" s="9"/>
      <c r="B37" s="50" t="s">
        <v>49</v>
      </c>
      <c r="C37" s="51"/>
      <c r="D37" s="51"/>
      <c r="E37" s="52" t="s">
        <v>50</v>
      </c>
      <c r="F37" s="51"/>
      <c r="G37" s="51"/>
      <c r="H37" s="53"/>
      <c r="I37" s="51"/>
      <c r="J37" s="53"/>
      <c r="K37" s="51"/>
      <c r="L37" s="51"/>
      <c r="M37" s="12"/>
      <c r="N37" s="2"/>
      <c r="O37" s="2"/>
      <c r="P37" s="2"/>
      <c r="Q37" s="2"/>
    </row>
    <row r="38" thickTop="1">
      <c r="A38" s="9"/>
      <c r="B38" s="41">
        <v>2</v>
      </c>
      <c r="C38" s="42" t="s">
        <v>90</v>
      </c>
      <c r="D38" s="42">
        <v>2</v>
      </c>
      <c r="E38" s="42" t="s">
        <v>91</v>
      </c>
      <c r="F38" s="42" t="s">
        <v>7</v>
      </c>
      <c r="G38" s="43" t="s">
        <v>92</v>
      </c>
      <c r="H38" s="54">
        <v>31.5</v>
      </c>
      <c r="I38" s="55">
        <f>ROUND(0,2)</f>
        <v>0</v>
      </c>
      <c r="J38" s="56">
        <f>ROUND(I38*H38,2)</f>
        <v>0</v>
      </c>
      <c r="K38" s="57">
        <v>0.20999999999999999</v>
      </c>
      <c r="L38" s="58">
        <f>IF(ISNUMBER(K38),ROUND(J38*(K38+1),2),0)</f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>
      <c r="A39" s="9"/>
      <c r="B39" s="48" t="s">
        <v>43</v>
      </c>
      <c r="C39" s="1"/>
      <c r="D39" s="1"/>
      <c r="E39" s="49" t="s">
        <v>96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45</v>
      </c>
      <c r="C40" s="1"/>
      <c r="D40" s="1"/>
      <c r="E40" s="49" t="s">
        <v>97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8" t="s">
        <v>47</v>
      </c>
      <c r="C41" s="1"/>
      <c r="D41" s="1"/>
      <c r="E41" s="49" t="s">
        <v>95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 thickBot="1">
      <c r="A42" s="9"/>
      <c r="B42" s="50" t="s">
        <v>49</v>
      </c>
      <c r="C42" s="51"/>
      <c r="D42" s="51"/>
      <c r="E42" s="52" t="s">
        <v>50</v>
      </c>
      <c r="F42" s="51"/>
      <c r="G42" s="51"/>
      <c r="H42" s="53"/>
      <c r="I42" s="51"/>
      <c r="J42" s="53"/>
      <c r="K42" s="51"/>
      <c r="L42" s="51"/>
      <c r="M42" s="12"/>
      <c r="N42" s="2"/>
      <c r="O42" s="2"/>
      <c r="P42" s="2"/>
      <c r="Q42" s="2"/>
    </row>
    <row r="43" thickTop="1">
      <c r="A43" s="9"/>
      <c r="B43" s="41">
        <v>3</v>
      </c>
      <c r="C43" s="42" t="s">
        <v>90</v>
      </c>
      <c r="D43" s="42">
        <v>3</v>
      </c>
      <c r="E43" s="42" t="s">
        <v>91</v>
      </c>
      <c r="F43" s="42" t="s">
        <v>7</v>
      </c>
      <c r="G43" s="43" t="s">
        <v>92</v>
      </c>
      <c r="H43" s="54">
        <v>6.9000000000000004</v>
      </c>
      <c r="I43" s="55">
        <f>ROUND(0,2)</f>
        <v>0</v>
      </c>
      <c r="J43" s="56">
        <f>ROUND(I43*H43,2)</f>
        <v>0</v>
      </c>
      <c r="K43" s="57">
        <v>0.20999999999999999</v>
      </c>
      <c r="L43" s="58">
        <f>IF(ISNUMBER(K43),ROUND(J43*(K43+1),2),0)</f>
        <v>0</v>
      </c>
      <c r="M43" s="12"/>
      <c r="N43" s="2"/>
      <c r="O43" s="2"/>
      <c r="P43" s="2"/>
      <c r="Q43" s="33">
        <f>IF(ISNUMBER(K43),IF(H43&gt;0,IF(I43&gt;0,J43,0),0),0)</f>
        <v>0</v>
      </c>
      <c r="R43" s="27">
        <f>IF(ISNUMBER(K43)=FALSE,J43,0)</f>
        <v>0</v>
      </c>
    </row>
    <row r="44">
      <c r="A44" s="9"/>
      <c r="B44" s="48" t="s">
        <v>43</v>
      </c>
      <c r="C44" s="1"/>
      <c r="D44" s="1"/>
      <c r="E44" s="49" t="s">
        <v>98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>
      <c r="A45" s="9"/>
      <c r="B45" s="48" t="s">
        <v>45</v>
      </c>
      <c r="C45" s="1"/>
      <c r="D45" s="1"/>
      <c r="E45" s="49" t="s">
        <v>99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>
      <c r="A46" s="9"/>
      <c r="B46" s="48" t="s">
        <v>47</v>
      </c>
      <c r="C46" s="1"/>
      <c r="D46" s="1"/>
      <c r="E46" s="49" t="s">
        <v>95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 thickBot="1">
      <c r="A47" s="9"/>
      <c r="B47" s="50" t="s">
        <v>49</v>
      </c>
      <c r="C47" s="51"/>
      <c r="D47" s="51"/>
      <c r="E47" s="52" t="s">
        <v>50</v>
      </c>
      <c r="F47" s="51"/>
      <c r="G47" s="51"/>
      <c r="H47" s="53"/>
      <c r="I47" s="51"/>
      <c r="J47" s="53"/>
      <c r="K47" s="51"/>
      <c r="L47" s="51"/>
      <c r="M47" s="12"/>
      <c r="N47" s="2"/>
      <c r="O47" s="2"/>
      <c r="P47" s="2"/>
      <c r="Q47" s="2"/>
    </row>
    <row r="48" thickTop="1" thickBot="1" ht="25" customHeight="1">
      <c r="A48" s="9"/>
      <c r="B48" s="1"/>
      <c r="C48" s="59">
        <v>0</v>
      </c>
      <c r="D48" s="1"/>
      <c r="E48" s="59" t="s">
        <v>81</v>
      </c>
      <c r="F48" s="1"/>
      <c r="G48" s="60" t="s">
        <v>74</v>
      </c>
      <c r="H48" s="61">
        <f>J33+J38+J43</f>
        <v>0</v>
      </c>
      <c r="I48" s="60" t="s">
        <v>75</v>
      </c>
      <c r="J48" s="62">
        <f>(L48-H48)</f>
        <v>0</v>
      </c>
      <c r="K48" s="60" t="s">
        <v>76</v>
      </c>
      <c r="L48" s="63">
        <f>L33+L38+L43</f>
        <v>0</v>
      </c>
      <c r="M48" s="12"/>
      <c r="N48" s="2"/>
      <c r="O48" s="2"/>
      <c r="P48" s="2"/>
      <c r="Q48" s="33">
        <f>0+Q33+Q38+Q43</f>
        <v>0</v>
      </c>
      <c r="R48" s="27">
        <f>0+R33+R38+R43</f>
        <v>0</v>
      </c>
      <c r="S48" s="64">
        <f>Q48*(1+J48)+R48</f>
        <v>0</v>
      </c>
    </row>
    <row r="49" thickTop="1" thickBot="1" ht="25" customHeight="1">
      <c r="A49" s="9"/>
      <c r="B49" s="65"/>
      <c r="C49" s="65"/>
      <c r="D49" s="65"/>
      <c r="E49" s="65"/>
      <c r="F49" s="65"/>
      <c r="G49" s="66" t="s">
        <v>77</v>
      </c>
      <c r="H49" s="67">
        <f>J33+J38+J43</f>
        <v>0</v>
      </c>
      <c r="I49" s="66" t="s">
        <v>78</v>
      </c>
      <c r="J49" s="68">
        <f>0+J48</f>
        <v>0</v>
      </c>
      <c r="K49" s="66" t="s">
        <v>79</v>
      </c>
      <c r="L49" s="69">
        <f>L33+L38+L43</f>
        <v>0</v>
      </c>
      <c r="M49" s="12"/>
      <c r="N49" s="2"/>
      <c r="O49" s="2"/>
      <c r="P49" s="2"/>
      <c r="Q49" s="2"/>
    </row>
    <row r="50" ht="40" customHeight="1">
      <c r="A50" s="9"/>
      <c r="B50" s="74" t="s">
        <v>100</v>
      </c>
      <c r="C50" s="1"/>
      <c r="D50" s="1"/>
      <c r="E50" s="1"/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>
      <c r="A51" s="9"/>
      <c r="B51" s="41">
        <v>4</v>
      </c>
      <c r="C51" s="42" t="s">
        <v>101</v>
      </c>
      <c r="D51" s="42"/>
      <c r="E51" s="42" t="s">
        <v>102</v>
      </c>
      <c r="F51" s="42" t="s">
        <v>7</v>
      </c>
      <c r="G51" s="43" t="s">
        <v>103</v>
      </c>
      <c r="H51" s="44">
        <v>1</v>
      </c>
      <c r="I51" s="25">
        <f>ROUND(0,2)</f>
        <v>0</v>
      </c>
      <c r="J51" s="45">
        <f>ROUND(I51*H51,2)</f>
        <v>0</v>
      </c>
      <c r="K51" s="46">
        <v>0.20999999999999999</v>
      </c>
      <c r="L51" s="47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43</v>
      </c>
      <c r="C52" s="1"/>
      <c r="D52" s="1"/>
      <c r="E52" s="49" t="s">
        <v>104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45</v>
      </c>
      <c r="C53" s="1"/>
      <c r="D53" s="1"/>
      <c r="E53" s="49" t="s">
        <v>46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47</v>
      </c>
      <c r="C54" s="1"/>
      <c r="D54" s="1"/>
      <c r="E54" s="49" t="s">
        <v>105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49</v>
      </c>
      <c r="C55" s="51"/>
      <c r="D55" s="51"/>
      <c r="E55" s="52" t="s">
        <v>50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5</v>
      </c>
      <c r="C56" s="42" t="s">
        <v>106</v>
      </c>
      <c r="D56" s="42" t="s">
        <v>7</v>
      </c>
      <c r="E56" s="42" t="s">
        <v>107</v>
      </c>
      <c r="F56" s="42" t="s">
        <v>7</v>
      </c>
      <c r="G56" s="43" t="s">
        <v>108</v>
      </c>
      <c r="H56" s="54">
        <v>15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43</v>
      </c>
      <c r="C57" s="1"/>
      <c r="D57" s="1"/>
      <c r="E57" s="49" t="s">
        <v>109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45</v>
      </c>
      <c r="C58" s="1"/>
      <c r="D58" s="1"/>
      <c r="E58" s="49" t="s">
        <v>110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47</v>
      </c>
      <c r="C59" s="1"/>
      <c r="D59" s="1"/>
      <c r="E59" s="49" t="s">
        <v>111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49</v>
      </c>
      <c r="C60" s="51"/>
      <c r="D60" s="51"/>
      <c r="E60" s="52" t="s">
        <v>50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6</v>
      </c>
      <c r="C61" s="42" t="s">
        <v>112</v>
      </c>
      <c r="D61" s="42"/>
      <c r="E61" s="42" t="s">
        <v>113</v>
      </c>
      <c r="F61" s="42" t="s">
        <v>7</v>
      </c>
      <c r="G61" s="43" t="s">
        <v>114</v>
      </c>
      <c r="H61" s="54">
        <v>20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43</v>
      </c>
      <c r="C62" s="1"/>
      <c r="D62" s="1"/>
      <c r="E62" s="49" t="s">
        <v>115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45</v>
      </c>
      <c r="C63" s="1"/>
      <c r="D63" s="1"/>
      <c r="E63" s="49" t="s">
        <v>116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47</v>
      </c>
      <c r="C64" s="1"/>
      <c r="D64" s="1"/>
      <c r="E64" s="49" t="s">
        <v>111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49</v>
      </c>
      <c r="C65" s="51"/>
      <c r="D65" s="51"/>
      <c r="E65" s="52" t="s">
        <v>50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>
      <c r="A66" s="9"/>
      <c r="B66" s="41">
        <v>7</v>
      </c>
      <c r="C66" s="42" t="s">
        <v>117</v>
      </c>
      <c r="D66" s="42"/>
      <c r="E66" s="42" t="s">
        <v>118</v>
      </c>
      <c r="F66" s="42" t="s">
        <v>7</v>
      </c>
      <c r="G66" s="43" t="s">
        <v>108</v>
      </c>
      <c r="H66" s="54">
        <v>12.978999999999999</v>
      </c>
      <c r="I66" s="55">
        <f>ROUND(0,2)</f>
        <v>0</v>
      </c>
      <c r="J66" s="56">
        <f>ROUND(I66*H66,2)</f>
        <v>0</v>
      </c>
      <c r="K66" s="57">
        <v>0.20999999999999999</v>
      </c>
      <c r="L66" s="58">
        <f>IF(ISNUMBER(K66),ROUND(J66*(K66+1),2),0)</f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>
      <c r="A67" s="9"/>
      <c r="B67" s="48" t="s">
        <v>43</v>
      </c>
      <c r="C67" s="1"/>
      <c r="D67" s="1"/>
      <c r="E67" s="49" t="s">
        <v>119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45</v>
      </c>
      <c r="C68" s="1"/>
      <c r="D68" s="1"/>
      <c r="E68" s="49" t="s">
        <v>120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8" t="s">
        <v>47</v>
      </c>
      <c r="C69" s="1"/>
      <c r="D69" s="1"/>
      <c r="E69" s="49" t="s">
        <v>111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thickBot="1">
      <c r="A70" s="9"/>
      <c r="B70" s="50" t="s">
        <v>49</v>
      </c>
      <c r="C70" s="51"/>
      <c r="D70" s="51"/>
      <c r="E70" s="52" t="s">
        <v>50</v>
      </c>
      <c r="F70" s="51"/>
      <c r="G70" s="51"/>
      <c r="H70" s="53"/>
      <c r="I70" s="51"/>
      <c r="J70" s="53"/>
      <c r="K70" s="51"/>
      <c r="L70" s="51"/>
      <c r="M70" s="12"/>
      <c r="N70" s="2"/>
      <c r="O70" s="2"/>
      <c r="P70" s="2"/>
      <c r="Q70" s="2"/>
    </row>
    <row r="71" thickTop="1">
      <c r="A71" s="9"/>
      <c r="B71" s="41">
        <v>8</v>
      </c>
      <c r="C71" s="42" t="s">
        <v>121</v>
      </c>
      <c r="D71" s="42"/>
      <c r="E71" s="42" t="s">
        <v>122</v>
      </c>
      <c r="F71" s="42" t="s">
        <v>7</v>
      </c>
      <c r="G71" s="43" t="s">
        <v>108</v>
      </c>
      <c r="H71" s="54">
        <v>62.625</v>
      </c>
      <c r="I71" s="55">
        <f>ROUND(0,2)</f>
        <v>0</v>
      </c>
      <c r="J71" s="56">
        <f>ROUND(I71*H71,2)</f>
        <v>0</v>
      </c>
      <c r="K71" s="57">
        <v>0.20999999999999999</v>
      </c>
      <c r="L71" s="58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48" t="s">
        <v>43</v>
      </c>
      <c r="C72" s="1"/>
      <c r="D72" s="1"/>
      <c r="E72" s="49" t="s">
        <v>123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45</v>
      </c>
      <c r="C73" s="1"/>
      <c r="D73" s="1"/>
      <c r="E73" s="49" t="s">
        <v>124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47</v>
      </c>
      <c r="C74" s="1"/>
      <c r="D74" s="1"/>
      <c r="E74" s="49" t="s">
        <v>125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>
      <c r="A75" s="9"/>
      <c r="B75" s="50" t="s">
        <v>49</v>
      </c>
      <c r="C75" s="51"/>
      <c r="D75" s="51"/>
      <c r="E75" s="52" t="s">
        <v>50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>
      <c r="A76" s="9"/>
      <c r="B76" s="41">
        <v>9</v>
      </c>
      <c r="C76" s="42" t="s">
        <v>126</v>
      </c>
      <c r="D76" s="42" t="s">
        <v>7</v>
      </c>
      <c r="E76" s="42" t="s">
        <v>127</v>
      </c>
      <c r="F76" s="42" t="s">
        <v>7</v>
      </c>
      <c r="G76" s="43" t="s">
        <v>108</v>
      </c>
      <c r="H76" s="54">
        <v>107.309</v>
      </c>
      <c r="I76" s="55">
        <f>ROUND(0,2)</f>
        <v>0</v>
      </c>
      <c r="J76" s="56">
        <f>ROUND(I76*H76,2)</f>
        <v>0</v>
      </c>
      <c r="K76" s="57">
        <v>0.20999999999999999</v>
      </c>
      <c r="L76" s="58">
        <f>IF(ISNUMBER(K76),ROUND(J76*(K76+1),2),0)</f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>
      <c r="A77" s="9"/>
      <c r="B77" s="48" t="s">
        <v>43</v>
      </c>
      <c r="C77" s="1"/>
      <c r="D77" s="1"/>
      <c r="E77" s="49" t="s">
        <v>128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45</v>
      </c>
      <c r="C78" s="1"/>
      <c r="D78" s="1"/>
      <c r="E78" s="49" t="s">
        <v>129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8" t="s">
        <v>47</v>
      </c>
      <c r="C79" s="1"/>
      <c r="D79" s="1"/>
      <c r="E79" s="49" t="s">
        <v>130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 thickBot="1">
      <c r="A80" s="9"/>
      <c r="B80" s="50" t="s">
        <v>49</v>
      </c>
      <c r="C80" s="51"/>
      <c r="D80" s="51"/>
      <c r="E80" s="52" t="s">
        <v>50</v>
      </c>
      <c r="F80" s="51"/>
      <c r="G80" s="51"/>
      <c r="H80" s="53"/>
      <c r="I80" s="51"/>
      <c r="J80" s="53"/>
      <c r="K80" s="51"/>
      <c r="L80" s="51"/>
      <c r="M80" s="12"/>
      <c r="N80" s="2"/>
      <c r="O80" s="2"/>
      <c r="P80" s="2"/>
      <c r="Q80" s="2"/>
    </row>
    <row r="81" thickTop="1">
      <c r="A81" s="9"/>
      <c r="B81" s="41">
        <v>10</v>
      </c>
      <c r="C81" s="42" t="s">
        <v>131</v>
      </c>
      <c r="D81" s="42" t="s">
        <v>7</v>
      </c>
      <c r="E81" s="42" t="s">
        <v>132</v>
      </c>
      <c r="F81" s="42" t="s">
        <v>7</v>
      </c>
      <c r="G81" s="43" t="s">
        <v>108</v>
      </c>
      <c r="H81" s="54">
        <v>169.934</v>
      </c>
      <c r="I81" s="55">
        <f>ROUND(0,2)</f>
        <v>0</v>
      </c>
      <c r="J81" s="56">
        <f>ROUND(I81*H81,2)</f>
        <v>0</v>
      </c>
      <c r="K81" s="57">
        <v>0.20999999999999999</v>
      </c>
      <c r="L81" s="58">
        <f>IF(ISNUMBER(K81),ROUND(J81*(K81+1),2),0)</f>
        <v>0</v>
      </c>
      <c r="M81" s="12"/>
      <c r="N81" s="2"/>
      <c r="O81" s="2"/>
      <c r="P81" s="2"/>
      <c r="Q81" s="33">
        <f>IF(ISNUMBER(K81),IF(H81&gt;0,IF(I81&gt;0,J81,0),0),0)</f>
        <v>0</v>
      </c>
      <c r="R81" s="27">
        <f>IF(ISNUMBER(K81)=FALSE,J81,0)</f>
        <v>0</v>
      </c>
    </row>
    <row r="82">
      <c r="A82" s="9"/>
      <c r="B82" s="48" t="s">
        <v>43</v>
      </c>
      <c r="C82" s="1"/>
      <c r="D82" s="1"/>
      <c r="E82" s="49" t="s">
        <v>133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8" t="s">
        <v>45</v>
      </c>
      <c r="C83" s="1"/>
      <c r="D83" s="1"/>
      <c r="E83" s="49" t="s">
        <v>134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>
      <c r="A84" s="9"/>
      <c r="B84" s="48" t="s">
        <v>47</v>
      </c>
      <c r="C84" s="1"/>
      <c r="D84" s="1"/>
      <c r="E84" s="49" t="s">
        <v>135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 thickBot="1">
      <c r="A85" s="9"/>
      <c r="B85" s="50" t="s">
        <v>49</v>
      </c>
      <c r="C85" s="51"/>
      <c r="D85" s="51"/>
      <c r="E85" s="52" t="s">
        <v>50</v>
      </c>
      <c r="F85" s="51"/>
      <c r="G85" s="51"/>
      <c r="H85" s="53"/>
      <c r="I85" s="51"/>
      <c r="J85" s="53"/>
      <c r="K85" s="51"/>
      <c r="L85" s="51"/>
      <c r="M85" s="12"/>
      <c r="N85" s="2"/>
      <c r="O85" s="2"/>
      <c r="P85" s="2"/>
      <c r="Q85" s="2"/>
    </row>
    <row r="86" thickTop="1">
      <c r="A86" s="9"/>
      <c r="B86" s="41">
        <v>11</v>
      </c>
      <c r="C86" s="42" t="s">
        <v>136</v>
      </c>
      <c r="D86" s="42"/>
      <c r="E86" s="42" t="s">
        <v>137</v>
      </c>
      <c r="F86" s="42" t="s">
        <v>7</v>
      </c>
      <c r="G86" s="43" t="s">
        <v>108</v>
      </c>
      <c r="H86" s="54">
        <v>33.399999999999999</v>
      </c>
      <c r="I86" s="55">
        <f>ROUND(0,2)</f>
        <v>0</v>
      </c>
      <c r="J86" s="56">
        <f>ROUND(I86*H86,2)</f>
        <v>0</v>
      </c>
      <c r="K86" s="57">
        <v>0.20999999999999999</v>
      </c>
      <c r="L86" s="58">
        <f>IF(ISNUMBER(K86),ROUND(J86*(K86+1),2),0)</f>
        <v>0</v>
      </c>
      <c r="M86" s="12"/>
      <c r="N86" s="2"/>
      <c r="O86" s="2"/>
      <c r="P86" s="2"/>
      <c r="Q86" s="33">
        <f>IF(ISNUMBER(K86),IF(H86&gt;0,IF(I86&gt;0,J86,0),0),0)</f>
        <v>0</v>
      </c>
      <c r="R86" s="27">
        <f>IF(ISNUMBER(K86)=FALSE,J86,0)</f>
        <v>0</v>
      </c>
    </row>
    <row r="87">
      <c r="A87" s="9"/>
      <c r="B87" s="48" t="s">
        <v>43</v>
      </c>
      <c r="C87" s="1"/>
      <c r="D87" s="1"/>
      <c r="E87" s="49" t="s">
        <v>138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>
      <c r="A88" s="9"/>
      <c r="B88" s="48" t="s">
        <v>45</v>
      </c>
      <c r="C88" s="1"/>
      <c r="D88" s="1"/>
      <c r="E88" s="49" t="s">
        <v>139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>
      <c r="A89" s="9"/>
      <c r="B89" s="48" t="s">
        <v>47</v>
      </c>
      <c r="C89" s="1"/>
      <c r="D89" s="1"/>
      <c r="E89" s="49" t="s">
        <v>140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 thickBot="1">
      <c r="A90" s="9"/>
      <c r="B90" s="50" t="s">
        <v>49</v>
      </c>
      <c r="C90" s="51"/>
      <c r="D90" s="51"/>
      <c r="E90" s="52" t="s">
        <v>50</v>
      </c>
      <c r="F90" s="51"/>
      <c r="G90" s="51"/>
      <c r="H90" s="53"/>
      <c r="I90" s="51"/>
      <c r="J90" s="53"/>
      <c r="K90" s="51"/>
      <c r="L90" s="51"/>
      <c r="M90" s="12"/>
      <c r="N90" s="2"/>
      <c r="O90" s="2"/>
      <c r="P90" s="2"/>
      <c r="Q90" s="2"/>
    </row>
    <row r="91" thickTop="1">
      <c r="A91" s="9"/>
      <c r="B91" s="41">
        <v>12</v>
      </c>
      <c r="C91" s="42" t="s">
        <v>141</v>
      </c>
      <c r="D91" s="42" t="s">
        <v>7</v>
      </c>
      <c r="E91" s="42" t="s">
        <v>142</v>
      </c>
      <c r="F91" s="42" t="s">
        <v>7</v>
      </c>
      <c r="G91" s="43" t="s">
        <v>103</v>
      </c>
      <c r="H91" s="54">
        <v>250.5</v>
      </c>
      <c r="I91" s="55">
        <f>ROUND(0,2)</f>
        <v>0</v>
      </c>
      <c r="J91" s="56">
        <f>ROUND(I91*H91,2)</f>
        <v>0</v>
      </c>
      <c r="K91" s="57">
        <v>0.20999999999999999</v>
      </c>
      <c r="L91" s="58">
        <f>IF(ISNUMBER(K91),ROUND(J91*(K91+1),2),0)</f>
        <v>0</v>
      </c>
      <c r="M91" s="12"/>
      <c r="N91" s="2"/>
      <c r="O91" s="2"/>
      <c r="P91" s="2"/>
      <c r="Q91" s="33">
        <f>IF(ISNUMBER(K91),IF(H91&gt;0,IF(I91&gt;0,J91,0),0),0)</f>
        <v>0</v>
      </c>
      <c r="R91" s="27">
        <f>IF(ISNUMBER(K91)=FALSE,J91,0)</f>
        <v>0</v>
      </c>
    </row>
    <row r="92">
      <c r="A92" s="9"/>
      <c r="B92" s="48" t="s">
        <v>43</v>
      </c>
      <c r="C92" s="1"/>
      <c r="D92" s="1"/>
      <c r="E92" s="49" t="s">
        <v>143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>
      <c r="A93" s="9"/>
      <c r="B93" s="48" t="s">
        <v>45</v>
      </c>
      <c r="C93" s="1"/>
      <c r="D93" s="1"/>
      <c r="E93" s="49" t="s">
        <v>144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>
      <c r="A94" s="9"/>
      <c r="B94" s="48" t="s">
        <v>47</v>
      </c>
      <c r="C94" s="1"/>
      <c r="D94" s="1"/>
      <c r="E94" s="49" t="s">
        <v>145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 thickBot="1">
      <c r="A95" s="9"/>
      <c r="B95" s="50" t="s">
        <v>49</v>
      </c>
      <c r="C95" s="51"/>
      <c r="D95" s="51"/>
      <c r="E95" s="52" t="s">
        <v>50</v>
      </c>
      <c r="F95" s="51"/>
      <c r="G95" s="51"/>
      <c r="H95" s="53"/>
      <c r="I95" s="51"/>
      <c r="J95" s="53"/>
      <c r="K95" s="51"/>
      <c r="L95" s="5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59">
        <v>1</v>
      </c>
      <c r="D96" s="1"/>
      <c r="E96" s="59" t="s">
        <v>82</v>
      </c>
      <c r="F96" s="1"/>
      <c r="G96" s="60" t="s">
        <v>74</v>
      </c>
      <c r="H96" s="61">
        <f>J51+J56+J61+J66+J71+J76+J81+J86+J91</f>
        <v>0</v>
      </c>
      <c r="I96" s="60" t="s">
        <v>75</v>
      </c>
      <c r="J96" s="62">
        <f>(L96-H96)</f>
        <v>0</v>
      </c>
      <c r="K96" s="60" t="s">
        <v>76</v>
      </c>
      <c r="L96" s="63">
        <f>L51+L56+L61+L66+L71+L76+L81+L86+L91</f>
        <v>0</v>
      </c>
      <c r="M96" s="12"/>
      <c r="N96" s="2"/>
      <c r="O96" s="2"/>
      <c r="P96" s="2"/>
      <c r="Q96" s="33">
        <f>0+Q51+Q56+Q61+Q66+Q71+Q76+Q81+Q86+Q91</f>
        <v>0</v>
      </c>
      <c r="R96" s="27">
        <f>0+R51+R56+R61+R66+R71+R76+R81+R86+R91</f>
        <v>0</v>
      </c>
      <c r="S96" s="64">
        <f>Q96*(1+J96)+R96</f>
        <v>0</v>
      </c>
    </row>
    <row r="97" thickTop="1" thickBot="1" ht="25" customHeight="1">
      <c r="A97" s="9"/>
      <c r="B97" s="65"/>
      <c r="C97" s="65"/>
      <c r="D97" s="65"/>
      <c r="E97" s="65"/>
      <c r="F97" s="65"/>
      <c r="G97" s="66" t="s">
        <v>77</v>
      </c>
      <c r="H97" s="67">
        <f>J51+J56+J61+J66+J71+J76+J81+J86+J91</f>
        <v>0</v>
      </c>
      <c r="I97" s="66" t="s">
        <v>78</v>
      </c>
      <c r="J97" s="68">
        <f>0+J96</f>
        <v>0</v>
      </c>
      <c r="K97" s="66" t="s">
        <v>79</v>
      </c>
      <c r="L97" s="69">
        <f>L51+L56+L61+L66+L71+L76+L81+L86+L91</f>
        <v>0</v>
      </c>
      <c r="M97" s="12"/>
      <c r="N97" s="2"/>
      <c r="O97" s="2"/>
      <c r="P97" s="2"/>
      <c r="Q97" s="2"/>
    </row>
    <row r="98" ht="40" customHeight="1">
      <c r="A98" s="9"/>
      <c r="B98" s="74" t="s">
        <v>146</v>
      </c>
      <c r="C98" s="1"/>
      <c r="D98" s="1"/>
      <c r="E98" s="1"/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1">
        <v>13</v>
      </c>
      <c r="C99" s="42" t="s">
        <v>147</v>
      </c>
      <c r="D99" s="42" t="s">
        <v>7</v>
      </c>
      <c r="E99" s="42" t="s">
        <v>148</v>
      </c>
      <c r="F99" s="42" t="s">
        <v>7</v>
      </c>
      <c r="G99" s="43" t="s">
        <v>108</v>
      </c>
      <c r="H99" s="44">
        <v>2.9060000000000001</v>
      </c>
      <c r="I99" s="25">
        <f>ROUND(0,2)</f>
        <v>0</v>
      </c>
      <c r="J99" s="45">
        <f>ROUND(I99*H99,2)</f>
        <v>0</v>
      </c>
      <c r="K99" s="46">
        <v>0.20999999999999999</v>
      </c>
      <c r="L99" s="47">
        <f>IF(ISNUMBER(K99),ROUND(J99*(K99+1),2),0)</f>
        <v>0</v>
      </c>
      <c r="M99" s="12"/>
      <c r="N99" s="2"/>
      <c r="O99" s="2"/>
      <c r="P99" s="2"/>
      <c r="Q99" s="33">
        <f>IF(ISNUMBER(K99),IF(H99&gt;0,IF(I99&gt;0,J99,0),0),0)</f>
        <v>0</v>
      </c>
      <c r="R99" s="27">
        <f>IF(ISNUMBER(K99)=FALSE,J99,0)</f>
        <v>0</v>
      </c>
    </row>
    <row r="100">
      <c r="A100" s="9"/>
      <c r="B100" s="48" t="s">
        <v>43</v>
      </c>
      <c r="C100" s="1"/>
      <c r="D100" s="1"/>
      <c r="E100" s="49" t="s">
        <v>149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45</v>
      </c>
      <c r="C101" s="1"/>
      <c r="D101" s="1"/>
      <c r="E101" s="49" t="s">
        <v>150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>
      <c r="A102" s="9"/>
      <c r="B102" s="48" t="s">
        <v>47</v>
      </c>
      <c r="C102" s="1"/>
      <c r="D102" s="1"/>
      <c r="E102" s="49" t="s">
        <v>151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 thickBot="1">
      <c r="A103" s="9"/>
      <c r="B103" s="50" t="s">
        <v>49</v>
      </c>
      <c r="C103" s="51"/>
      <c r="D103" s="51"/>
      <c r="E103" s="52" t="s">
        <v>50</v>
      </c>
      <c r="F103" s="51"/>
      <c r="G103" s="51"/>
      <c r="H103" s="53"/>
      <c r="I103" s="51"/>
      <c r="J103" s="53"/>
      <c r="K103" s="51"/>
      <c r="L103" s="51"/>
      <c r="M103" s="12"/>
      <c r="N103" s="2"/>
      <c r="O103" s="2"/>
      <c r="P103" s="2"/>
      <c r="Q103" s="2"/>
    </row>
    <row r="104" thickTop="1" thickBot="1" ht="25" customHeight="1">
      <c r="A104" s="9"/>
      <c r="B104" s="1"/>
      <c r="C104" s="59">
        <v>3</v>
      </c>
      <c r="D104" s="1"/>
      <c r="E104" s="59" t="s">
        <v>83</v>
      </c>
      <c r="F104" s="1"/>
      <c r="G104" s="60" t="s">
        <v>74</v>
      </c>
      <c r="H104" s="61">
        <f>0+J99</f>
        <v>0</v>
      </c>
      <c r="I104" s="60" t="s">
        <v>75</v>
      </c>
      <c r="J104" s="62">
        <f>(L104-H104)</f>
        <v>0</v>
      </c>
      <c r="K104" s="60" t="s">
        <v>76</v>
      </c>
      <c r="L104" s="63">
        <f>0+L99</f>
        <v>0</v>
      </c>
      <c r="M104" s="12"/>
      <c r="N104" s="2"/>
      <c r="O104" s="2"/>
      <c r="P104" s="2"/>
      <c r="Q104" s="33">
        <f>0+Q99</f>
        <v>0</v>
      </c>
      <c r="R104" s="27">
        <f>0+R99</f>
        <v>0</v>
      </c>
      <c r="S104" s="64">
        <f>Q104*(1+J104)+R104</f>
        <v>0</v>
      </c>
    </row>
    <row r="105" thickTop="1" thickBot="1" ht="25" customHeight="1">
      <c r="A105" s="9"/>
      <c r="B105" s="65"/>
      <c r="C105" s="65"/>
      <c r="D105" s="65"/>
      <c r="E105" s="65"/>
      <c r="F105" s="65"/>
      <c r="G105" s="66" t="s">
        <v>77</v>
      </c>
      <c r="H105" s="67">
        <f>0+J99</f>
        <v>0</v>
      </c>
      <c r="I105" s="66" t="s">
        <v>78</v>
      </c>
      <c r="J105" s="68">
        <f>0+J104</f>
        <v>0</v>
      </c>
      <c r="K105" s="66" t="s">
        <v>79</v>
      </c>
      <c r="L105" s="69">
        <f>0+L99</f>
        <v>0</v>
      </c>
      <c r="M105" s="12"/>
      <c r="N105" s="2"/>
      <c r="O105" s="2"/>
      <c r="P105" s="2"/>
      <c r="Q105" s="2"/>
    </row>
    <row r="106" ht="40" customHeight="1">
      <c r="A106" s="9"/>
      <c r="B106" s="74" t="s">
        <v>152</v>
      </c>
      <c r="C106" s="1"/>
      <c r="D106" s="1"/>
      <c r="E106" s="1"/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>
      <c r="A107" s="9"/>
      <c r="B107" s="41">
        <v>14</v>
      </c>
      <c r="C107" s="42" t="s">
        <v>153</v>
      </c>
      <c r="D107" s="42"/>
      <c r="E107" s="42" t="s">
        <v>154</v>
      </c>
      <c r="F107" s="42" t="s">
        <v>7</v>
      </c>
      <c r="G107" s="43" t="s">
        <v>108</v>
      </c>
      <c r="H107" s="44">
        <v>2.5350000000000001</v>
      </c>
      <c r="I107" s="25">
        <f>ROUND(0,2)</f>
        <v>0</v>
      </c>
      <c r="J107" s="45">
        <f>ROUND(I107*H107,2)</f>
        <v>0</v>
      </c>
      <c r="K107" s="46">
        <v>0.20999999999999999</v>
      </c>
      <c r="L107" s="47">
        <f>IF(ISNUMBER(K107),ROUND(J107*(K107+1),2),0)</f>
        <v>0</v>
      </c>
      <c r="M107" s="12"/>
      <c r="N107" s="2"/>
      <c r="O107" s="2"/>
      <c r="P107" s="2"/>
      <c r="Q107" s="3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48" t="s">
        <v>43</v>
      </c>
      <c r="C108" s="1"/>
      <c r="D108" s="1"/>
      <c r="E108" s="49" t="s">
        <v>155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45</v>
      </c>
      <c r="C109" s="1"/>
      <c r="D109" s="1"/>
      <c r="E109" s="49" t="s">
        <v>156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47</v>
      </c>
      <c r="C110" s="1"/>
      <c r="D110" s="1"/>
      <c r="E110" s="49" t="s">
        <v>157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 thickBot="1">
      <c r="A111" s="9"/>
      <c r="B111" s="50" t="s">
        <v>49</v>
      </c>
      <c r="C111" s="51"/>
      <c r="D111" s="51"/>
      <c r="E111" s="52" t="s">
        <v>50</v>
      </c>
      <c r="F111" s="51"/>
      <c r="G111" s="51"/>
      <c r="H111" s="53"/>
      <c r="I111" s="51"/>
      <c r="J111" s="53"/>
      <c r="K111" s="51"/>
      <c r="L111" s="51"/>
      <c r="M111" s="12"/>
      <c r="N111" s="2"/>
      <c r="O111" s="2"/>
      <c r="P111" s="2"/>
      <c r="Q111" s="2"/>
    </row>
    <row r="112" thickTop="1">
      <c r="A112" s="9"/>
      <c r="B112" s="41">
        <v>15</v>
      </c>
      <c r="C112" s="42" t="s">
        <v>158</v>
      </c>
      <c r="D112" s="42">
        <v>1</v>
      </c>
      <c r="E112" s="42" t="s">
        <v>159</v>
      </c>
      <c r="F112" s="42" t="s">
        <v>7</v>
      </c>
      <c r="G112" s="43" t="s">
        <v>108</v>
      </c>
      <c r="H112" s="54">
        <v>1.04</v>
      </c>
      <c r="I112" s="55">
        <f>ROUND(0,2)</f>
        <v>0</v>
      </c>
      <c r="J112" s="56">
        <f>ROUND(I112*H112,2)</f>
        <v>0</v>
      </c>
      <c r="K112" s="57">
        <v>0.20999999999999999</v>
      </c>
      <c r="L112" s="58">
        <f>IF(ISNUMBER(K112),ROUND(J112*(K112+1),2),0)</f>
        <v>0</v>
      </c>
      <c r="M112" s="12"/>
      <c r="N112" s="2"/>
      <c r="O112" s="2"/>
      <c r="P112" s="2"/>
      <c r="Q112" s="33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48" t="s">
        <v>43</v>
      </c>
      <c r="C113" s="1"/>
      <c r="D113" s="1"/>
      <c r="E113" s="49" t="s">
        <v>160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>
      <c r="A114" s="9"/>
      <c r="B114" s="48" t="s">
        <v>45</v>
      </c>
      <c r="C114" s="1"/>
      <c r="D114" s="1"/>
      <c r="E114" s="49" t="s">
        <v>161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47</v>
      </c>
      <c r="C115" s="1"/>
      <c r="D115" s="1"/>
      <c r="E115" s="49" t="s">
        <v>162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 thickBot="1">
      <c r="A116" s="9"/>
      <c r="B116" s="50" t="s">
        <v>49</v>
      </c>
      <c r="C116" s="51"/>
      <c r="D116" s="51"/>
      <c r="E116" s="52" t="s">
        <v>50</v>
      </c>
      <c r="F116" s="51"/>
      <c r="G116" s="51"/>
      <c r="H116" s="53"/>
      <c r="I116" s="51"/>
      <c r="J116" s="53"/>
      <c r="K116" s="51"/>
      <c r="L116" s="51"/>
      <c r="M116" s="12"/>
      <c r="N116" s="2"/>
      <c r="O116" s="2"/>
      <c r="P116" s="2"/>
      <c r="Q116" s="2"/>
    </row>
    <row r="117" thickTop="1">
      <c r="A117" s="9"/>
      <c r="B117" s="41">
        <v>16</v>
      </c>
      <c r="C117" s="42" t="s">
        <v>158</v>
      </c>
      <c r="D117" s="42">
        <v>2</v>
      </c>
      <c r="E117" s="42" t="s">
        <v>159</v>
      </c>
      <c r="F117" s="42" t="s">
        <v>7</v>
      </c>
      <c r="G117" s="43" t="s">
        <v>108</v>
      </c>
      <c r="H117" s="54">
        <v>59.490000000000002</v>
      </c>
      <c r="I117" s="55">
        <f>ROUND(0,2)</f>
        <v>0</v>
      </c>
      <c r="J117" s="56">
        <f>ROUND(I117*H117,2)</f>
        <v>0</v>
      </c>
      <c r="K117" s="57">
        <v>0.20999999999999999</v>
      </c>
      <c r="L117" s="58">
        <f>IF(ISNUMBER(K117),ROUND(J117*(K117+1),2),0)</f>
        <v>0</v>
      </c>
      <c r="M117" s="12"/>
      <c r="N117" s="2"/>
      <c r="O117" s="2"/>
      <c r="P117" s="2"/>
      <c r="Q117" s="33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48" t="s">
        <v>43</v>
      </c>
      <c r="C118" s="1"/>
      <c r="D118" s="1"/>
      <c r="E118" s="49" t="s">
        <v>163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>
      <c r="A119" s="9"/>
      <c r="B119" s="48" t="s">
        <v>45</v>
      </c>
      <c r="C119" s="1"/>
      <c r="D119" s="1"/>
      <c r="E119" s="49" t="s">
        <v>164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47</v>
      </c>
      <c r="C120" s="1"/>
      <c r="D120" s="1"/>
      <c r="E120" s="49" t="s">
        <v>162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 thickBot="1">
      <c r="A121" s="9"/>
      <c r="B121" s="50" t="s">
        <v>49</v>
      </c>
      <c r="C121" s="51"/>
      <c r="D121" s="51"/>
      <c r="E121" s="52" t="s">
        <v>50</v>
      </c>
      <c r="F121" s="51"/>
      <c r="G121" s="51"/>
      <c r="H121" s="53"/>
      <c r="I121" s="51"/>
      <c r="J121" s="53"/>
      <c r="K121" s="51"/>
      <c r="L121" s="51"/>
      <c r="M121" s="12"/>
      <c r="N121" s="2"/>
      <c r="O121" s="2"/>
      <c r="P121" s="2"/>
      <c r="Q121" s="2"/>
    </row>
    <row r="122" thickTop="1">
      <c r="A122" s="9"/>
      <c r="B122" s="41">
        <v>17</v>
      </c>
      <c r="C122" s="42" t="s">
        <v>165</v>
      </c>
      <c r="D122" s="42"/>
      <c r="E122" s="42" t="s">
        <v>166</v>
      </c>
      <c r="F122" s="42" t="s">
        <v>7</v>
      </c>
      <c r="G122" s="43" t="s">
        <v>108</v>
      </c>
      <c r="H122" s="54">
        <v>44.799999999999997</v>
      </c>
      <c r="I122" s="55">
        <f>ROUND(0,2)</f>
        <v>0</v>
      </c>
      <c r="J122" s="56">
        <f>ROUND(I122*H122,2)</f>
        <v>0</v>
      </c>
      <c r="K122" s="57">
        <v>0.20999999999999999</v>
      </c>
      <c r="L122" s="58">
        <f>IF(ISNUMBER(K122),ROUND(J122*(K122+1),2),0)</f>
        <v>0</v>
      </c>
      <c r="M122" s="12"/>
      <c r="N122" s="2"/>
      <c r="O122" s="2"/>
      <c r="P122" s="2"/>
      <c r="Q122" s="3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48" t="s">
        <v>43</v>
      </c>
      <c r="C123" s="1"/>
      <c r="D123" s="1"/>
      <c r="E123" s="49" t="s">
        <v>167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>
      <c r="A124" s="9"/>
      <c r="B124" s="48" t="s">
        <v>45</v>
      </c>
      <c r="C124" s="1"/>
      <c r="D124" s="1"/>
      <c r="E124" s="49" t="s">
        <v>168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47</v>
      </c>
      <c r="C125" s="1"/>
      <c r="D125" s="1"/>
      <c r="E125" s="49" t="s">
        <v>169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 thickBot="1">
      <c r="A126" s="9"/>
      <c r="B126" s="50" t="s">
        <v>49</v>
      </c>
      <c r="C126" s="51"/>
      <c r="D126" s="51"/>
      <c r="E126" s="52" t="s">
        <v>50</v>
      </c>
      <c r="F126" s="51"/>
      <c r="G126" s="51"/>
      <c r="H126" s="53"/>
      <c r="I126" s="51"/>
      <c r="J126" s="53"/>
      <c r="K126" s="51"/>
      <c r="L126" s="51"/>
      <c r="M126" s="12"/>
      <c r="N126" s="2"/>
      <c r="O126" s="2"/>
      <c r="P126" s="2"/>
      <c r="Q126" s="2"/>
    </row>
    <row r="127" thickTop="1">
      <c r="A127" s="9"/>
      <c r="B127" s="41">
        <v>18</v>
      </c>
      <c r="C127" s="42" t="s">
        <v>170</v>
      </c>
      <c r="D127" s="42" t="s">
        <v>7</v>
      </c>
      <c r="E127" s="42" t="s">
        <v>171</v>
      </c>
      <c r="F127" s="42" t="s">
        <v>7</v>
      </c>
      <c r="G127" s="43" t="s">
        <v>103</v>
      </c>
      <c r="H127" s="54">
        <v>47.289999999999999</v>
      </c>
      <c r="I127" s="55">
        <f>ROUND(0,2)</f>
        <v>0</v>
      </c>
      <c r="J127" s="56">
        <f>ROUND(I127*H127,2)</f>
        <v>0</v>
      </c>
      <c r="K127" s="57">
        <v>0.20999999999999999</v>
      </c>
      <c r="L127" s="58">
        <f>IF(ISNUMBER(K127),ROUND(J127*(K127+1),2),0)</f>
        <v>0</v>
      </c>
      <c r="M127" s="12"/>
      <c r="N127" s="2"/>
      <c r="O127" s="2"/>
      <c r="P127" s="2"/>
      <c r="Q127" s="33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48" t="s">
        <v>43</v>
      </c>
      <c r="C128" s="1"/>
      <c r="D128" s="1"/>
      <c r="E128" s="49" t="s">
        <v>172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>
      <c r="A129" s="9"/>
      <c r="B129" s="48" t="s">
        <v>45</v>
      </c>
      <c r="C129" s="1"/>
      <c r="D129" s="1"/>
      <c r="E129" s="49" t="s">
        <v>173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47</v>
      </c>
      <c r="C130" s="1"/>
      <c r="D130" s="1"/>
      <c r="E130" s="49" t="s">
        <v>174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 thickBot="1">
      <c r="A131" s="9"/>
      <c r="B131" s="50" t="s">
        <v>49</v>
      </c>
      <c r="C131" s="51"/>
      <c r="D131" s="51"/>
      <c r="E131" s="52" t="s">
        <v>50</v>
      </c>
      <c r="F131" s="51"/>
      <c r="G131" s="51"/>
      <c r="H131" s="53"/>
      <c r="I131" s="51"/>
      <c r="J131" s="53"/>
      <c r="K131" s="51"/>
      <c r="L131" s="51"/>
      <c r="M131" s="12"/>
      <c r="N131" s="2"/>
      <c r="O131" s="2"/>
      <c r="P131" s="2"/>
      <c r="Q131" s="2"/>
    </row>
    <row r="132" thickTop="1" thickBot="1" ht="25" customHeight="1">
      <c r="A132" s="9"/>
      <c r="B132" s="1"/>
      <c r="C132" s="59">
        <v>4</v>
      </c>
      <c r="D132" s="1"/>
      <c r="E132" s="59" t="s">
        <v>84</v>
      </c>
      <c r="F132" s="1"/>
      <c r="G132" s="60" t="s">
        <v>74</v>
      </c>
      <c r="H132" s="61">
        <f>J107+J112+J117+J122+J127</f>
        <v>0</v>
      </c>
      <c r="I132" s="60" t="s">
        <v>75</v>
      </c>
      <c r="J132" s="62">
        <f>(L132-H132)</f>
        <v>0</v>
      </c>
      <c r="K132" s="60" t="s">
        <v>76</v>
      </c>
      <c r="L132" s="63">
        <f>L107+L112+L117+L122+L127</f>
        <v>0</v>
      </c>
      <c r="M132" s="12"/>
      <c r="N132" s="2"/>
      <c r="O132" s="2"/>
      <c r="P132" s="2"/>
      <c r="Q132" s="33">
        <f>0+Q107+Q112+Q117+Q122+Q127</f>
        <v>0</v>
      </c>
      <c r="R132" s="27">
        <f>0+R107+R112+R117+R122+R127</f>
        <v>0</v>
      </c>
      <c r="S132" s="64">
        <f>Q132*(1+J132)+R132</f>
        <v>0</v>
      </c>
    </row>
    <row r="133" thickTop="1" thickBot="1" ht="25" customHeight="1">
      <c r="A133" s="9"/>
      <c r="B133" s="65"/>
      <c r="C133" s="65"/>
      <c r="D133" s="65"/>
      <c r="E133" s="65"/>
      <c r="F133" s="65"/>
      <c r="G133" s="66" t="s">
        <v>77</v>
      </c>
      <c r="H133" s="67">
        <f>J107+J112+J117+J122+J127</f>
        <v>0</v>
      </c>
      <c r="I133" s="66" t="s">
        <v>78</v>
      </c>
      <c r="J133" s="68">
        <f>0+J132</f>
        <v>0</v>
      </c>
      <c r="K133" s="66" t="s">
        <v>79</v>
      </c>
      <c r="L133" s="69">
        <f>L107+L112+L117+L122+L127</f>
        <v>0</v>
      </c>
      <c r="M133" s="12"/>
      <c r="N133" s="2"/>
      <c r="O133" s="2"/>
      <c r="P133" s="2"/>
      <c r="Q133" s="2"/>
    </row>
    <row r="134" ht="40" customHeight="1">
      <c r="A134" s="9"/>
      <c r="B134" s="74" t="s">
        <v>175</v>
      </c>
      <c r="C134" s="1"/>
      <c r="D134" s="1"/>
      <c r="E134" s="1"/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1">
        <v>19</v>
      </c>
      <c r="C135" s="42" t="s">
        <v>176</v>
      </c>
      <c r="D135" s="42"/>
      <c r="E135" s="42" t="s">
        <v>177</v>
      </c>
      <c r="F135" s="42" t="s">
        <v>7</v>
      </c>
      <c r="G135" s="43" t="s">
        <v>103</v>
      </c>
      <c r="H135" s="44">
        <v>466</v>
      </c>
      <c r="I135" s="25">
        <f>ROUND(0,2)</f>
        <v>0</v>
      </c>
      <c r="J135" s="45">
        <f>ROUND(I135*H135,2)</f>
        <v>0</v>
      </c>
      <c r="K135" s="46">
        <v>0.20999999999999999</v>
      </c>
      <c r="L135" s="47">
        <f>IF(ISNUMBER(K135),ROUND(J135*(K135+1),2),0)</f>
        <v>0</v>
      </c>
      <c r="M135" s="12"/>
      <c r="N135" s="2"/>
      <c r="O135" s="2"/>
      <c r="P135" s="2"/>
      <c r="Q135" s="33">
        <f>IF(ISNUMBER(K135),IF(H135&gt;0,IF(I135&gt;0,J135,0),0),0)</f>
        <v>0</v>
      </c>
      <c r="R135" s="27">
        <f>IF(ISNUMBER(K135)=FALSE,J135,0)</f>
        <v>0</v>
      </c>
    </row>
    <row r="136">
      <c r="A136" s="9"/>
      <c r="B136" s="48" t="s">
        <v>43</v>
      </c>
      <c r="C136" s="1"/>
      <c r="D136" s="1"/>
      <c r="E136" s="49" t="s">
        <v>178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>
      <c r="A137" s="9"/>
      <c r="B137" s="48" t="s">
        <v>45</v>
      </c>
      <c r="C137" s="1"/>
      <c r="D137" s="1"/>
      <c r="E137" s="49" t="s">
        <v>179</v>
      </c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>
      <c r="A138" s="9"/>
      <c r="B138" s="48" t="s">
        <v>47</v>
      </c>
      <c r="C138" s="1"/>
      <c r="D138" s="1"/>
      <c r="E138" s="49" t="s">
        <v>180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 thickBot="1">
      <c r="A139" s="9"/>
      <c r="B139" s="50" t="s">
        <v>49</v>
      </c>
      <c r="C139" s="51"/>
      <c r="D139" s="51"/>
      <c r="E139" s="52" t="s">
        <v>50</v>
      </c>
      <c r="F139" s="51"/>
      <c r="G139" s="51"/>
      <c r="H139" s="53"/>
      <c r="I139" s="51"/>
      <c r="J139" s="53"/>
      <c r="K139" s="51"/>
      <c r="L139" s="51"/>
      <c r="M139" s="12"/>
      <c r="N139" s="2"/>
      <c r="O139" s="2"/>
      <c r="P139" s="2"/>
      <c r="Q139" s="2"/>
    </row>
    <row r="140" thickTop="1">
      <c r="A140" s="9"/>
      <c r="B140" s="41">
        <v>20</v>
      </c>
      <c r="C140" s="42" t="s">
        <v>181</v>
      </c>
      <c r="D140" s="42" t="s">
        <v>7</v>
      </c>
      <c r="E140" s="42" t="s">
        <v>182</v>
      </c>
      <c r="F140" s="42" t="s">
        <v>7</v>
      </c>
      <c r="G140" s="43" t="s">
        <v>108</v>
      </c>
      <c r="H140" s="54">
        <v>17.25</v>
      </c>
      <c r="I140" s="55">
        <f>ROUND(0,2)</f>
        <v>0</v>
      </c>
      <c r="J140" s="56">
        <f>ROUND(I140*H140,2)</f>
        <v>0</v>
      </c>
      <c r="K140" s="57">
        <v>0.20999999999999999</v>
      </c>
      <c r="L140" s="58">
        <f>IF(ISNUMBER(K140),ROUND(J140*(K140+1),2),0)</f>
        <v>0</v>
      </c>
      <c r="M140" s="12"/>
      <c r="N140" s="2"/>
      <c r="O140" s="2"/>
      <c r="P140" s="2"/>
      <c r="Q140" s="33">
        <f>IF(ISNUMBER(K140),IF(H140&gt;0,IF(I140&gt;0,J140,0),0),0)</f>
        <v>0</v>
      </c>
      <c r="R140" s="27">
        <f>IF(ISNUMBER(K140)=FALSE,J140,0)</f>
        <v>0</v>
      </c>
    </row>
    <row r="141">
      <c r="A141" s="9"/>
      <c r="B141" s="48" t="s">
        <v>43</v>
      </c>
      <c r="C141" s="1"/>
      <c r="D141" s="1"/>
      <c r="E141" s="49" t="s">
        <v>183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>
      <c r="A142" s="9"/>
      <c r="B142" s="48" t="s">
        <v>45</v>
      </c>
      <c r="C142" s="1"/>
      <c r="D142" s="1"/>
      <c r="E142" s="49" t="s">
        <v>184</v>
      </c>
      <c r="F142" s="1"/>
      <c r="G142" s="1"/>
      <c r="H142" s="40"/>
      <c r="I142" s="1"/>
      <c r="J142" s="40"/>
      <c r="K142" s="1"/>
      <c r="L142" s="1"/>
      <c r="M142" s="12"/>
      <c r="N142" s="2"/>
      <c r="O142" s="2"/>
      <c r="P142" s="2"/>
      <c r="Q142" s="2"/>
    </row>
    <row r="143">
      <c r="A143" s="9"/>
      <c r="B143" s="48" t="s">
        <v>47</v>
      </c>
      <c r="C143" s="1"/>
      <c r="D143" s="1"/>
      <c r="E143" s="49" t="s">
        <v>185</v>
      </c>
      <c r="F143" s="1"/>
      <c r="G143" s="1"/>
      <c r="H143" s="40"/>
      <c r="I143" s="1"/>
      <c r="J143" s="40"/>
      <c r="K143" s="1"/>
      <c r="L143" s="1"/>
      <c r="M143" s="12"/>
      <c r="N143" s="2"/>
      <c r="O143" s="2"/>
      <c r="P143" s="2"/>
      <c r="Q143" s="2"/>
    </row>
    <row r="144" thickBot="1">
      <c r="A144" s="9"/>
      <c r="B144" s="50" t="s">
        <v>49</v>
      </c>
      <c r="C144" s="51"/>
      <c r="D144" s="51"/>
      <c r="E144" s="52" t="s">
        <v>50</v>
      </c>
      <c r="F144" s="51"/>
      <c r="G144" s="51"/>
      <c r="H144" s="53"/>
      <c r="I144" s="51"/>
      <c r="J144" s="53"/>
      <c r="K144" s="51"/>
      <c r="L144" s="51"/>
      <c r="M144" s="12"/>
      <c r="N144" s="2"/>
      <c r="O144" s="2"/>
      <c r="P144" s="2"/>
      <c r="Q144" s="2"/>
    </row>
    <row r="145" thickTop="1">
      <c r="A145" s="9"/>
      <c r="B145" s="41">
        <v>21</v>
      </c>
      <c r="C145" s="42" t="s">
        <v>186</v>
      </c>
      <c r="D145" s="42"/>
      <c r="E145" s="42" t="s">
        <v>187</v>
      </c>
      <c r="F145" s="42" t="s">
        <v>7</v>
      </c>
      <c r="G145" s="43" t="s">
        <v>103</v>
      </c>
      <c r="H145" s="54">
        <v>233</v>
      </c>
      <c r="I145" s="55">
        <f>ROUND(0,2)</f>
        <v>0</v>
      </c>
      <c r="J145" s="56">
        <f>ROUND(I145*H145,2)</f>
        <v>0</v>
      </c>
      <c r="K145" s="57">
        <v>0.20999999999999999</v>
      </c>
      <c r="L145" s="58">
        <f>IF(ISNUMBER(K145),ROUND(J145*(K145+1),2),0)</f>
        <v>0</v>
      </c>
      <c r="M145" s="12"/>
      <c r="N145" s="2"/>
      <c r="O145" s="2"/>
      <c r="P145" s="2"/>
      <c r="Q145" s="33">
        <f>IF(ISNUMBER(K145),IF(H145&gt;0,IF(I145&gt;0,J145,0),0),0)</f>
        <v>0</v>
      </c>
      <c r="R145" s="27">
        <f>IF(ISNUMBER(K145)=FALSE,J145,0)</f>
        <v>0</v>
      </c>
    </row>
    <row r="146">
      <c r="A146" s="9"/>
      <c r="B146" s="48" t="s">
        <v>43</v>
      </c>
      <c r="C146" s="1"/>
      <c r="D146" s="1"/>
      <c r="E146" s="49" t="s">
        <v>188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>
      <c r="A147" s="9"/>
      <c r="B147" s="48" t="s">
        <v>45</v>
      </c>
      <c r="C147" s="1"/>
      <c r="D147" s="1"/>
      <c r="E147" s="49" t="s">
        <v>189</v>
      </c>
      <c r="F147" s="1"/>
      <c r="G147" s="1"/>
      <c r="H147" s="40"/>
      <c r="I147" s="1"/>
      <c r="J147" s="40"/>
      <c r="K147" s="1"/>
      <c r="L147" s="1"/>
      <c r="M147" s="12"/>
      <c r="N147" s="2"/>
      <c r="O147" s="2"/>
      <c r="P147" s="2"/>
      <c r="Q147" s="2"/>
    </row>
    <row r="148">
      <c r="A148" s="9"/>
      <c r="B148" s="48" t="s">
        <v>47</v>
      </c>
      <c r="C148" s="1"/>
      <c r="D148" s="1"/>
      <c r="E148" s="49" t="s">
        <v>190</v>
      </c>
      <c r="F148" s="1"/>
      <c r="G148" s="1"/>
      <c r="H148" s="40"/>
      <c r="I148" s="1"/>
      <c r="J148" s="40"/>
      <c r="K148" s="1"/>
      <c r="L148" s="1"/>
      <c r="M148" s="12"/>
      <c r="N148" s="2"/>
      <c r="O148" s="2"/>
      <c r="P148" s="2"/>
      <c r="Q148" s="2"/>
    </row>
    <row r="149" thickBot="1">
      <c r="A149" s="9"/>
      <c r="B149" s="50" t="s">
        <v>49</v>
      </c>
      <c r="C149" s="51"/>
      <c r="D149" s="51"/>
      <c r="E149" s="52" t="s">
        <v>50</v>
      </c>
      <c r="F149" s="51"/>
      <c r="G149" s="51"/>
      <c r="H149" s="53"/>
      <c r="I149" s="51"/>
      <c r="J149" s="53"/>
      <c r="K149" s="51"/>
      <c r="L149" s="51"/>
      <c r="M149" s="12"/>
      <c r="N149" s="2"/>
      <c r="O149" s="2"/>
      <c r="P149" s="2"/>
      <c r="Q149" s="2"/>
    </row>
    <row r="150" thickTop="1">
      <c r="A150" s="9"/>
      <c r="B150" s="41">
        <v>22</v>
      </c>
      <c r="C150" s="42" t="s">
        <v>191</v>
      </c>
      <c r="D150" s="42"/>
      <c r="E150" s="42" t="s">
        <v>192</v>
      </c>
      <c r="F150" s="42" t="s">
        <v>7</v>
      </c>
      <c r="G150" s="43" t="s">
        <v>103</v>
      </c>
      <c r="H150" s="54">
        <v>1705.5999999999999</v>
      </c>
      <c r="I150" s="55">
        <f>ROUND(0,2)</f>
        <v>0</v>
      </c>
      <c r="J150" s="56">
        <f>ROUND(I150*H150,2)</f>
        <v>0</v>
      </c>
      <c r="K150" s="57">
        <v>0.20999999999999999</v>
      </c>
      <c r="L150" s="58">
        <f>IF(ISNUMBER(K150),ROUND(J150*(K150+1),2),0)</f>
        <v>0</v>
      </c>
      <c r="M150" s="12"/>
      <c r="N150" s="2"/>
      <c r="O150" s="2"/>
      <c r="P150" s="2"/>
      <c r="Q150" s="33">
        <f>IF(ISNUMBER(K150),IF(H150&gt;0,IF(I150&gt;0,J150,0),0),0)</f>
        <v>0</v>
      </c>
      <c r="R150" s="27">
        <f>IF(ISNUMBER(K150)=FALSE,J150,0)</f>
        <v>0</v>
      </c>
    </row>
    <row r="151">
      <c r="A151" s="9"/>
      <c r="B151" s="48" t="s">
        <v>43</v>
      </c>
      <c r="C151" s="1"/>
      <c r="D151" s="1"/>
      <c r="E151" s="49" t="s">
        <v>193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>
      <c r="A152" s="9"/>
      <c r="B152" s="48" t="s">
        <v>45</v>
      </c>
      <c r="C152" s="1"/>
      <c r="D152" s="1"/>
      <c r="E152" s="49" t="s">
        <v>194</v>
      </c>
      <c r="F152" s="1"/>
      <c r="G152" s="1"/>
      <c r="H152" s="40"/>
      <c r="I152" s="1"/>
      <c r="J152" s="40"/>
      <c r="K152" s="1"/>
      <c r="L152" s="1"/>
      <c r="M152" s="12"/>
      <c r="N152" s="2"/>
      <c r="O152" s="2"/>
      <c r="P152" s="2"/>
      <c r="Q152" s="2"/>
    </row>
    <row r="153">
      <c r="A153" s="9"/>
      <c r="B153" s="48" t="s">
        <v>47</v>
      </c>
      <c r="C153" s="1"/>
      <c r="D153" s="1"/>
      <c r="E153" s="49" t="s">
        <v>190</v>
      </c>
      <c r="F153" s="1"/>
      <c r="G153" s="1"/>
      <c r="H153" s="40"/>
      <c r="I153" s="1"/>
      <c r="J153" s="40"/>
      <c r="K153" s="1"/>
      <c r="L153" s="1"/>
      <c r="M153" s="12"/>
      <c r="N153" s="2"/>
      <c r="O153" s="2"/>
      <c r="P153" s="2"/>
      <c r="Q153" s="2"/>
    </row>
    <row r="154" thickBot="1">
      <c r="A154" s="9"/>
      <c r="B154" s="50" t="s">
        <v>49</v>
      </c>
      <c r="C154" s="51"/>
      <c r="D154" s="51"/>
      <c r="E154" s="52" t="s">
        <v>50</v>
      </c>
      <c r="F154" s="51"/>
      <c r="G154" s="51"/>
      <c r="H154" s="53"/>
      <c r="I154" s="51"/>
      <c r="J154" s="53"/>
      <c r="K154" s="51"/>
      <c r="L154" s="51"/>
      <c r="M154" s="12"/>
      <c r="N154" s="2"/>
      <c r="O154" s="2"/>
      <c r="P154" s="2"/>
      <c r="Q154" s="2"/>
    </row>
    <row r="155" thickTop="1">
      <c r="A155" s="9"/>
      <c r="B155" s="41">
        <v>23</v>
      </c>
      <c r="C155" s="42" t="s">
        <v>195</v>
      </c>
      <c r="D155" s="42" t="s">
        <v>7</v>
      </c>
      <c r="E155" s="42" t="s">
        <v>196</v>
      </c>
      <c r="F155" s="42" t="s">
        <v>7</v>
      </c>
      <c r="G155" s="43" t="s">
        <v>103</v>
      </c>
      <c r="H155" s="54">
        <v>852.79999999999995</v>
      </c>
      <c r="I155" s="55">
        <f>ROUND(0,2)</f>
        <v>0</v>
      </c>
      <c r="J155" s="56">
        <f>ROUND(I155*H155,2)</f>
        <v>0</v>
      </c>
      <c r="K155" s="57">
        <v>0.20999999999999999</v>
      </c>
      <c r="L155" s="58">
        <f>IF(ISNUMBER(K155),ROUND(J155*(K155+1),2),0)</f>
        <v>0</v>
      </c>
      <c r="M155" s="12"/>
      <c r="N155" s="2"/>
      <c r="O155" s="2"/>
      <c r="P155" s="2"/>
      <c r="Q155" s="33">
        <f>IF(ISNUMBER(K155),IF(H155&gt;0,IF(I155&gt;0,J155,0),0),0)</f>
        <v>0</v>
      </c>
      <c r="R155" s="27">
        <f>IF(ISNUMBER(K155)=FALSE,J155,0)</f>
        <v>0</v>
      </c>
    </row>
    <row r="156">
      <c r="A156" s="9"/>
      <c r="B156" s="48" t="s">
        <v>43</v>
      </c>
      <c r="C156" s="1"/>
      <c r="D156" s="1"/>
      <c r="E156" s="49" t="s">
        <v>197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>
      <c r="A157" s="9"/>
      <c r="B157" s="48" t="s">
        <v>45</v>
      </c>
      <c r="C157" s="1"/>
      <c r="D157" s="1"/>
      <c r="E157" s="49" t="s">
        <v>198</v>
      </c>
      <c r="F157" s="1"/>
      <c r="G157" s="1"/>
      <c r="H157" s="40"/>
      <c r="I157" s="1"/>
      <c r="J157" s="40"/>
      <c r="K157" s="1"/>
      <c r="L157" s="1"/>
      <c r="M157" s="12"/>
      <c r="N157" s="2"/>
      <c r="O157" s="2"/>
      <c r="P157" s="2"/>
      <c r="Q157" s="2"/>
    </row>
    <row r="158">
      <c r="A158" s="9"/>
      <c r="B158" s="48" t="s">
        <v>47</v>
      </c>
      <c r="C158" s="1"/>
      <c r="D158" s="1"/>
      <c r="E158" s="49" t="s">
        <v>199</v>
      </c>
      <c r="F158" s="1"/>
      <c r="G158" s="1"/>
      <c r="H158" s="40"/>
      <c r="I158" s="1"/>
      <c r="J158" s="40"/>
      <c r="K158" s="1"/>
      <c r="L158" s="1"/>
      <c r="M158" s="12"/>
      <c r="N158" s="2"/>
      <c r="O158" s="2"/>
      <c r="P158" s="2"/>
      <c r="Q158" s="2"/>
    </row>
    <row r="159" thickBot="1">
      <c r="A159" s="9"/>
      <c r="B159" s="50" t="s">
        <v>49</v>
      </c>
      <c r="C159" s="51"/>
      <c r="D159" s="51"/>
      <c r="E159" s="52" t="s">
        <v>50</v>
      </c>
      <c r="F159" s="51"/>
      <c r="G159" s="51"/>
      <c r="H159" s="53"/>
      <c r="I159" s="51"/>
      <c r="J159" s="53"/>
      <c r="K159" s="51"/>
      <c r="L159" s="51"/>
      <c r="M159" s="12"/>
      <c r="N159" s="2"/>
      <c r="O159" s="2"/>
      <c r="P159" s="2"/>
      <c r="Q159" s="2"/>
    </row>
    <row r="160" thickTop="1">
      <c r="A160" s="9"/>
      <c r="B160" s="41">
        <v>24</v>
      </c>
      <c r="C160" s="42" t="s">
        <v>200</v>
      </c>
      <c r="D160" s="42" t="s">
        <v>7</v>
      </c>
      <c r="E160" s="42" t="s">
        <v>201</v>
      </c>
      <c r="F160" s="42" t="s">
        <v>7</v>
      </c>
      <c r="G160" s="43" t="s">
        <v>103</v>
      </c>
      <c r="H160" s="54">
        <v>895.44000000000005</v>
      </c>
      <c r="I160" s="55">
        <f>ROUND(0,2)</f>
        <v>0</v>
      </c>
      <c r="J160" s="56">
        <f>ROUND(I160*H160,2)</f>
        <v>0</v>
      </c>
      <c r="K160" s="57">
        <v>0.20999999999999999</v>
      </c>
      <c r="L160" s="58">
        <f>IF(ISNUMBER(K160),ROUND(J160*(K160+1),2),0)</f>
        <v>0</v>
      </c>
      <c r="M160" s="12"/>
      <c r="N160" s="2"/>
      <c r="O160" s="2"/>
      <c r="P160" s="2"/>
      <c r="Q160" s="33">
        <f>IF(ISNUMBER(K160),IF(H160&gt;0,IF(I160&gt;0,J160,0),0),0)</f>
        <v>0</v>
      </c>
      <c r="R160" s="27">
        <f>IF(ISNUMBER(K160)=FALSE,J160,0)</f>
        <v>0</v>
      </c>
    </row>
    <row r="161">
      <c r="A161" s="9"/>
      <c r="B161" s="48" t="s">
        <v>43</v>
      </c>
      <c r="C161" s="1"/>
      <c r="D161" s="1"/>
      <c r="E161" s="49" t="s">
        <v>202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>
      <c r="A162" s="9"/>
      <c r="B162" s="48" t="s">
        <v>45</v>
      </c>
      <c r="C162" s="1"/>
      <c r="D162" s="1"/>
      <c r="E162" s="49" t="s">
        <v>203</v>
      </c>
      <c r="F162" s="1"/>
      <c r="G162" s="1"/>
      <c r="H162" s="40"/>
      <c r="I162" s="1"/>
      <c r="J162" s="40"/>
      <c r="K162" s="1"/>
      <c r="L162" s="1"/>
      <c r="M162" s="12"/>
      <c r="N162" s="2"/>
      <c r="O162" s="2"/>
      <c r="P162" s="2"/>
      <c r="Q162" s="2"/>
    </row>
    <row r="163">
      <c r="A163" s="9"/>
      <c r="B163" s="48" t="s">
        <v>47</v>
      </c>
      <c r="C163" s="1"/>
      <c r="D163" s="1"/>
      <c r="E163" s="49" t="s">
        <v>204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 thickBot="1">
      <c r="A164" s="9"/>
      <c r="B164" s="50" t="s">
        <v>49</v>
      </c>
      <c r="C164" s="51"/>
      <c r="D164" s="51"/>
      <c r="E164" s="52" t="s">
        <v>50</v>
      </c>
      <c r="F164" s="51"/>
      <c r="G164" s="51"/>
      <c r="H164" s="53"/>
      <c r="I164" s="51"/>
      <c r="J164" s="53"/>
      <c r="K164" s="51"/>
      <c r="L164" s="51"/>
      <c r="M164" s="12"/>
      <c r="N164" s="2"/>
      <c r="O164" s="2"/>
      <c r="P164" s="2"/>
      <c r="Q164" s="2"/>
    </row>
    <row r="165" thickTop="1">
      <c r="A165" s="9"/>
      <c r="B165" s="41">
        <v>25</v>
      </c>
      <c r="C165" s="42" t="s">
        <v>205</v>
      </c>
      <c r="D165" s="42" t="s">
        <v>7</v>
      </c>
      <c r="E165" s="42" t="s">
        <v>206</v>
      </c>
      <c r="F165" s="42" t="s">
        <v>7</v>
      </c>
      <c r="G165" s="43" t="s">
        <v>103</v>
      </c>
      <c r="H165" s="54">
        <v>233</v>
      </c>
      <c r="I165" s="55">
        <f>ROUND(0,2)</f>
        <v>0</v>
      </c>
      <c r="J165" s="56">
        <f>ROUND(I165*H165,2)</f>
        <v>0</v>
      </c>
      <c r="K165" s="57">
        <v>0.20999999999999999</v>
      </c>
      <c r="L165" s="58">
        <f>IF(ISNUMBER(K165),ROUND(J165*(K165+1),2),0)</f>
        <v>0</v>
      </c>
      <c r="M165" s="12"/>
      <c r="N165" s="2"/>
      <c r="O165" s="2"/>
      <c r="P165" s="2"/>
      <c r="Q165" s="33">
        <f>IF(ISNUMBER(K165),IF(H165&gt;0,IF(I165&gt;0,J165,0),0),0)</f>
        <v>0</v>
      </c>
      <c r="R165" s="27">
        <f>IF(ISNUMBER(K165)=FALSE,J165,0)</f>
        <v>0</v>
      </c>
    </row>
    <row r="166">
      <c r="A166" s="9"/>
      <c r="B166" s="48" t="s">
        <v>43</v>
      </c>
      <c r="C166" s="1"/>
      <c r="D166" s="1"/>
      <c r="E166" s="49" t="s">
        <v>207</v>
      </c>
      <c r="F166" s="1"/>
      <c r="G166" s="1"/>
      <c r="H166" s="40"/>
      <c r="I166" s="1"/>
      <c r="J166" s="40"/>
      <c r="K166" s="1"/>
      <c r="L166" s="1"/>
      <c r="M166" s="12"/>
      <c r="N166" s="2"/>
      <c r="O166" s="2"/>
      <c r="P166" s="2"/>
      <c r="Q166" s="2"/>
    </row>
    <row r="167">
      <c r="A167" s="9"/>
      <c r="B167" s="48" t="s">
        <v>45</v>
      </c>
      <c r="C167" s="1"/>
      <c r="D167" s="1"/>
      <c r="E167" s="49" t="s">
        <v>189</v>
      </c>
      <c r="F167" s="1"/>
      <c r="G167" s="1"/>
      <c r="H167" s="40"/>
      <c r="I167" s="1"/>
      <c r="J167" s="40"/>
      <c r="K167" s="1"/>
      <c r="L167" s="1"/>
      <c r="M167" s="12"/>
      <c r="N167" s="2"/>
      <c r="O167" s="2"/>
      <c r="P167" s="2"/>
      <c r="Q167" s="2"/>
    </row>
    <row r="168">
      <c r="A168" s="9"/>
      <c r="B168" s="48" t="s">
        <v>47</v>
      </c>
      <c r="C168" s="1"/>
      <c r="D168" s="1"/>
      <c r="E168" s="49" t="s">
        <v>204</v>
      </c>
      <c r="F168" s="1"/>
      <c r="G168" s="1"/>
      <c r="H168" s="40"/>
      <c r="I168" s="1"/>
      <c r="J168" s="40"/>
      <c r="K168" s="1"/>
      <c r="L168" s="1"/>
      <c r="M168" s="12"/>
      <c r="N168" s="2"/>
      <c r="O168" s="2"/>
      <c r="P168" s="2"/>
      <c r="Q168" s="2"/>
    </row>
    <row r="169" thickBot="1">
      <c r="A169" s="9"/>
      <c r="B169" s="50" t="s">
        <v>49</v>
      </c>
      <c r="C169" s="51"/>
      <c r="D169" s="51"/>
      <c r="E169" s="52" t="s">
        <v>50</v>
      </c>
      <c r="F169" s="51"/>
      <c r="G169" s="51"/>
      <c r="H169" s="53"/>
      <c r="I169" s="51"/>
      <c r="J169" s="53"/>
      <c r="K169" s="51"/>
      <c r="L169" s="51"/>
      <c r="M169" s="12"/>
      <c r="N169" s="2"/>
      <c r="O169" s="2"/>
      <c r="P169" s="2"/>
      <c r="Q169" s="2"/>
    </row>
    <row r="170" thickTop="1" thickBot="1" ht="25" customHeight="1">
      <c r="A170" s="9"/>
      <c r="B170" s="1"/>
      <c r="C170" s="59">
        <v>5</v>
      </c>
      <c r="D170" s="1"/>
      <c r="E170" s="59" t="s">
        <v>85</v>
      </c>
      <c r="F170" s="1"/>
      <c r="G170" s="60" t="s">
        <v>74</v>
      </c>
      <c r="H170" s="61">
        <f>J135+J140+J145+J150+J155+J160+J165</f>
        <v>0</v>
      </c>
      <c r="I170" s="60" t="s">
        <v>75</v>
      </c>
      <c r="J170" s="62">
        <f>(L170-H170)</f>
        <v>0</v>
      </c>
      <c r="K170" s="60" t="s">
        <v>76</v>
      </c>
      <c r="L170" s="63">
        <f>L135+L140+L145+L150+L155+L160+L165</f>
        <v>0</v>
      </c>
      <c r="M170" s="12"/>
      <c r="N170" s="2"/>
      <c r="O170" s="2"/>
      <c r="P170" s="2"/>
      <c r="Q170" s="33">
        <f>0+Q135+Q140+Q145+Q150+Q155+Q160+Q165</f>
        <v>0</v>
      </c>
      <c r="R170" s="27">
        <f>0+R135+R140+R145+R150+R155+R160+R165</f>
        <v>0</v>
      </c>
      <c r="S170" s="64">
        <f>Q170*(1+J170)+R170</f>
        <v>0</v>
      </c>
    </row>
    <row r="171" thickTop="1" thickBot="1" ht="25" customHeight="1">
      <c r="A171" s="9"/>
      <c r="B171" s="65"/>
      <c r="C171" s="65"/>
      <c r="D171" s="65"/>
      <c r="E171" s="65"/>
      <c r="F171" s="65"/>
      <c r="G171" s="66" t="s">
        <v>77</v>
      </c>
      <c r="H171" s="67">
        <f>J135+J140+J145+J150+J155+J160+J165</f>
        <v>0</v>
      </c>
      <c r="I171" s="66" t="s">
        <v>78</v>
      </c>
      <c r="J171" s="68">
        <f>0+J170</f>
        <v>0</v>
      </c>
      <c r="K171" s="66" t="s">
        <v>79</v>
      </c>
      <c r="L171" s="69">
        <f>L135+L140+L145+L150+L155+L160+L165</f>
        <v>0</v>
      </c>
      <c r="M171" s="12"/>
      <c r="N171" s="2"/>
      <c r="O171" s="2"/>
      <c r="P171" s="2"/>
      <c r="Q171" s="2"/>
    </row>
    <row r="172" ht="40" customHeight="1">
      <c r="A172" s="9"/>
      <c r="B172" s="74" t="s">
        <v>208</v>
      </c>
      <c r="C172" s="1"/>
      <c r="D172" s="1"/>
      <c r="E172" s="1"/>
      <c r="F172" s="1"/>
      <c r="G172" s="1"/>
      <c r="H172" s="40"/>
      <c r="I172" s="1"/>
      <c r="J172" s="40"/>
      <c r="K172" s="1"/>
      <c r="L172" s="1"/>
      <c r="M172" s="12"/>
      <c r="N172" s="2"/>
      <c r="O172" s="2"/>
      <c r="P172" s="2"/>
      <c r="Q172" s="2"/>
    </row>
    <row r="173">
      <c r="A173" s="9"/>
      <c r="B173" s="41">
        <v>26</v>
      </c>
      <c r="C173" s="42" t="s">
        <v>209</v>
      </c>
      <c r="D173" s="42" t="s">
        <v>7</v>
      </c>
      <c r="E173" s="42" t="s">
        <v>210</v>
      </c>
      <c r="F173" s="42" t="s">
        <v>7</v>
      </c>
      <c r="G173" s="43" t="s">
        <v>103</v>
      </c>
      <c r="H173" s="44">
        <v>20</v>
      </c>
      <c r="I173" s="25">
        <f>ROUND(0,2)</f>
        <v>0</v>
      </c>
      <c r="J173" s="45">
        <f>ROUND(I173*H173,2)</f>
        <v>0</v>
      </c>
      <c r="K173" s="46">
        <v>0.20999999999999999</v>
      </c>
      <c r="L173" s="47">
        <f>IF(ISNUMBER(K173),ROUND(J173*(K173+1),2),0)</f>
        <v>0</v>
      </c>
      <c r="M173" s="12"/>
      <c r="N173" s="2"/>
      <c r="O173" s="2"/>
      <c r="P173" s="2"/>
      <c r="Q173" s="33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48" t="s">
        <v>43</v>
      </c>
      <c r="C174" s="1"/>
      <c r="D174" s="1"/>
      <c r="E174" s="49" t="s">
        <v>211</v>
      </c>
      <c r="F174" s="1"/>
      <c r="G174" s="1"/>
      <c r="H174" s="40"/>
      <c r="I174" s="1"/>
      <c r="J174" s="40"/>
      <c r="K174" s="1"/>
      <c r="L174" s="1"/>
      <c r="M174" s="12"/>
      <c r="N174" s="2"/>
      <c r="O174" s="2"/>
      <c r="P174" s="2"/>
      <c r="Q174" s="2"/>
    </row>
    <row r="175">
      <c r="A175" s="9"/>
      <c r="B175" s="48" t="s">
        <v>45</v>
      </c>
      <c r="C175" s="1"/>
      <c r="D175" s="1"/>
      <c r="E175" s="49" t="s">
        <v>116</v>
      </c>
      <c r="F175" s="1"/>
      <c r="G175" s="1"/>
      <c r="H175" s="40"/>
      <c r="I175" s="1"/>
      <c r="J175" s="40"/>
      <c r="K175" s="1"/>
      <c r="L175" s="1"/>
      <c r="M175" s="12"/>
      <c r="N175" s="2"/>
      <c r="O175" s="2"/>
      <c r="P175" s="2"/>
      <c r="Q175" s="2"/>
    </row>
    <row r="176">
      <c r="A176" s="9"/>
      <c r="B176" s="48" t="s">
        <v>47</v>
      </c>
      <c r="C176" s="1"/>
      <c r="D176" s="1"/>
      <c r="E176" s="49" t="s">
        <v>212</v>
      </c>
      <c r="F176" s="1"/>
      <c r="G176" s="1"/>
      <c r="H176" s="40"/>
      <c r="I176" s="1"/>
      <c r="J176" s="40"/>
      <c r="K176" s="1"/>
      <c r="L176" s="1"/>
      <c r="M176" s="12"/>
      <c r="N176" s="2"/>
      <c r="O176" s="2"/>
      <c r="P176" s="2"/>
      <c r="Q176" s="2"/>
    </row>
    <row r="177" thickBot="1">
      <c r="A177" s="9"/>
      <c r="B177" s="50" t="s">
        <v>49</v>
      </c>
      <c r="C177" s="51"/>
      <c r="D177" s="51"/>
      <c r="E177" s="52" t="s">
        <v>50</v>
      </c>
      <c r="F177" s="51"/>
      <c r="G177" s="51"/>
      <c r="H177" s="53"/>
      <c r="I177" s="51"/>
      <c r="J177" s="53"/>
      <c r="K177" s="51"/>
      <c r="L177" s="51"/>
      <c r="M177" s="12"/>
      <c r="N177" s="2"/>
      <c r="O177" s="2"/>
      <c r="P177" s="2"/>
      <c r="Q177" s="2"/>
    </row>
    <row r="178" thickTop="1" thickBot="1" ht="25" customHeight="1">
      <c r="A178" s="9"/>
      <c r="B178" s="1"/>
      <c r="C178" s="59">
        <v>7</v>
      </c>
      <c r="D178" s="1"/>
      <c r="E178" s="59" t="s">
        <v>86</v>
      </c>
      <c r="F178" s="1"/>
      <c r="G178" s="60" t="s">
        <v>74</v>
      </c>
      <c r="H178" s="61">
        <f>0+J173</f>
        <v>0</v>
      </c>
      <c r="I178" s="60" t="s">
        <v>75</v>
      </c>
      <c r="J178" s="62">
        <f>(L178-H178)</f>
        <v>0</v>
      </c>
      <c r="K178" s="60" t="s">
        <v>76</v>
      </c>
      <c r="L178" s="63">
        <f>0+L173</f>
        <v>0</v>
      </c>
      <c r="M178" s="12"/>
      <c r="N178" s="2"/>
      <c r="O178" s="2"/>
      <c r="P178" s="2"/>
      <c r="Q178" s="33">
        <f>0+Q173</f>
        <v>0</v>
      </c>
      <c r="R178" s="27">
        <f>0+R173</f>
        <v>0</v>
      </c>
      <c r="S178" s="64">
        <f>Q178*(1+J178)+R178</f>
        <v>0</v>
      </c>
    </row>
    <row r="179" thickTop="1" thickBot="1" ht="25" customHeight="1">
      <c r="A179" s="9"/>
      <c r="B179" s="65"/>
      <c r="C179" s="65"/>
      <c r="D179" s="65"/>
      <c r="E179" s="65"/>
      <c r="F179" s="65"/>
      <c r="G179" s="66" t="s">
        <v>77</v>
      </c>
      <c r="H179" s="67">
        <f>0+J173</f>
        <v>0</v>
      </c>
      <c r="I179" s="66" t="s">
        <v>78</v>
      </c>
      <c r="J179" s="68">
        <f>0+J178</f>
        <v>0</v>
      </c>
      <c r="K179" s="66" t="s">
        <v>79</v>
      </c>
      <c r="L179" s="69">
        <f>0+L173</f>
        <v>0</v>
      </c>
      <c r="M179" s="12"/>
      <c r="N179" s="2"/>
      <c r="O179" s="2"/>
      <c r="P179" s="2"/>
      <c r="Q179" s="2"/>
    </row>
    <row r="180" ht="40" customHeight="1">
      <c r="A180" s="9"/>
      <c r="B180" s="74" t="s">
        <v>213</v>
      </c>
      <c r="C180" s="1"/>
      <c r="D180" s="1"/>
      <c r="E180" s="1"/>
      <c r="F180" s="1"/>
      <c r="G180" s="1"/>
      <c r="H180" s="40"/>
      <c r="I180" s="1"/>
      <c r="J180" s="40"/>
      <c r="K180" s="1"/>
      <c r="L180" s="1"/>
      <c r="M180" s="12"/>
      <c r="N180" s="2"/>
      <c r="O180" s="2"/>
      <c r="P180" s="2"/>
      <c r="Q180" s="2"/>
    </row>
    <row r="181">
      <c r="A181" s="9"/>
      <c r="B181" s="41">
        <v>27</v>
      </c>
      <c r="C181" s="42" t="s">
        <v>214</v>
      </c>
      <c r="D181" s="42"/>
      <c r="E181" s="42" t="s">
        <v>215</v>
      </c>
      <c r="F181" s="42" t="s">
        <v>7</v>
      </c>
      <c r="G181" s="43" t="s">
        <v>61</v>
      </c>
      <c r="H181" s="44">
        <v>2</v>
      </c>
      <c r="I181" s="25">
        <f>ROUND(0,2)</f>
        <v>0</v>
      </c>
      <c r="J181" s="45">
        <f>ROUND(I181*H181,2)</f>
        <v>0</v>
      </c>
      <c r="K181" s="46">
        <v>0.20999999999999999</v>
      </c>
      <c r="L181" s="47">
        <f>IF(ISNUMBER(K181),ROUND(J181*(K181+1),2),0)</f>
        <v>0</v>
      </c>
      <c r="M181" s="12"/>
      <c r="N181" s="2"/>
      <c r="O181" s="2"/>
      <c r="P181" s="2"/>
      <c r="Q181" s="33">
        <f>IF(ISNUMBER(K181),IF(H181&gt;0,IF(I181&gt;0,J181,0),0),0)</f>
        <v>0</v>
      </c>
      <c r="R181" s="27">
        <f>IF(ISNUMBER(K181)=FALSE,J181,0)</f>
        <v>0</v>
      </c>
    </row>
    <row r="182">
      <c r="A182" s="9"/>
      <c r="B182" s="48" t="s">
        <v>43</v>
      </c>
      <c r="C182" s="1"/>
      <c r="D182" s="1"/>
      <c r="E182" s="49" t="s">
        <v>216</v>
      </c>
      <c r="F182" s="1"/>
      <c r="G182" s="1"/>
      <c r="H182" s="40"/>
      <c r="I182" s="1"/>
      <c r="J182" s="40"/>
      <c r="K182" s="1"/>
      <c r="L182" s="1"/>
      <c r="M182" s="12"/>
      <c r="N182" s="2"/>
      <c r="O182" s="2"/>
      <c r="P182" s="2"/>
      <c r="Q182" s="2"/>
    </row>
    <row r="183">
      <c r="A183" s="9"/>
      <c r="B183" s="48" t="s">
        <v>45</v>
      </c>
      <c r="C183" s="1"/>
      <c r="D183" s="1"/>
      <c r="E183" s="49" t="s">
        <v>217</v>
      </c>
      <c r="F183" s="1"/>
      <c r="G183" s="1"/>
      <c r="H183" s="40"/>
      <c r="I183" s="1"/>
      <c r="J183" s="40"/>
      <c r="K183" s="1"/>
      <c r="L183" s="1"/>
      <c r="M183" s="12"/>
      <c r="N183" s="2"/>
      <c r="O183" s="2"/>
      <c r="P183" s="2"/>
      <c r="Q183" s="2"/>
    </row>
    <row r="184">
      <c r="A184" s="9"/>
      <c r="B184" s="48" t="s">
        <v>47</v>
      </c>
      <c r="C184" s="1"/>
      <c r="D184" s="1"/>
      <c r="E184" s="49" t="s">
        <v>218</v>
      </c>
      <c r="F184" s="1"/>
      <c r="G184" s="1"/>
      <c r="H184" s="40"/>
      <c r="I184" s="1"/>
      <c r="J184" s="40"/>
      <c r="K184" s="1"/>
      <c r="L184" s="1"/>
      <c r="M184" s="12"/>
      <c r="N184" s="2"/>
      <c r="O184" s="2"/>
      <c r="P184" s="2"/>
      <c r="Q184" s="2"/>
    </row>
    <row r="185" thickBot="1">
      <c r="A185" s="9"/>
      <c r="B185" s="50" t="s">
        <v>49</v>
      </c>
      <c r="C185" s="51"/>
      <c r="D185" s="51"/>
      <c r="E185" s="52" t="s">
        <v>50</v>
      </c>
      <c r="F185" s="51"/>
      <c r="G185" s="51"/>
      <c r="H185" s="53"/>
      <c r="I185" s="51"/>
      <c r="J185" s="53"/>
      <c r="K185" s="51"/>
      <c r="L185" s="51"/>
      <c r="M185" s="12"/>
      <c r="N185" s="2"/>
      <c r="O185" s="2"/>
      <c r="P185" s="2"/>
      <c r="Q185" s="2"/>
    </row>
    <row r="186" thickTop="1" thickBot="1" ht="25" customHeight="1">
      <c r="A186" s="9"/>
      <c r="B186" s="1"/>
      <c r="C186" s="59">
        <v>8</v>
      </c>
      <c r="D186" s="1"/>
      <c r="E186" s="59" t="s">
        <v>87</v>
      </c>
      <c r="F186" s="1"/>
      <c r="G186" s="60" t="s">
        <v>74</v>
      </c>
      <c r="H186" s="61">
        <f>0+J181</f>
        <v>0</v>
      </c>
      <c r="I186" s="60" t="s">
        <v>75</v>
      </c>
      <c r="J186" s="62">
        <f>(L186-H186)</f>
        <v>0</v>
      </c>
      <c r="K186" s="60" t="s">
        <v>76</v>
      </c>
      <c r="L186" s="63">
        <f>0+L181</f>
        <v>0</v>
      </c>
      <c r="M186" s="12"/>
      <c r="N186" s="2"/>
      <c r="O186" s="2"/>
      <c r="P186" s="2"/>
      <c r="Q186" s="33">
        <f>0+Q181</f>
        <v>0</v>
      </c>
      <c r="R186" s="27">
        <f>0+R181</f>
        <v>0</v>
      </c>
      <c r="S186" s="64">
        <f>Q186*(1+J186)+R186</f>
        <v>0</v>
      </c>
    </row>
    <row r="187" thickTop="1" thickBot="1" ht="25" customHeight="1">
      <c r="A187" s="9"/>
      <c r="B187" s="65"/>
      <c r="C187" s="65"/>
      <c r="D187" s="65"/>
      <c r="E187" s="65"/>
      <c r="F187" s="65"/>
      <c r="G187" s="66" t="s">
        <v>77</v>
      </c>
      <c r="H187" s="67">
        <f>0+J181</f>
        <v>0</v>
      </c>
      <c r="I187" s="66" t="s">
        <v>78</v>
      </c>
      <c r="J187" s="68">
        <f>0+J186</f>
        <v>0</v>
      </c>
      <c r="K187" s="66" t="s">
        <v>79</v>
      </c>
      <c r="L187" s="69">
        <f>0+L181</f>
        <v>0</v>
      </c>
      <c r="M187" s="12"/>
      <c r="N187" s="2"/>
      <c r="O187" s="2"/>
      <c r="P187" s="2"/>
      <c r="Q187" s="2"/>
    </row>
    <row r="188" ht="40" customHeight="1">
      <c r="A188" s="9"/>
      <c r="B188" s="74" t="s">
        <v>219</v>
      </c>
      <c r="C188" s="1"/>
      <c r="D188" s="1"/>
      <c r="E188" s="1"/>
      <c r="F188" s="1"/>
      <c r="G188" s="1"/>
      <c r="H188" s="40"/>
      <c r="I188" s="1"/>
      <c r="J188" s="40"/>
      <c r="K188" s="1"/>
      <c r="L188" s="1"/>
      <c r="M188" s="12"/>
      <c r="N188" s="2"/>
      <c r="O188" s="2"/>
      <c r="P188" s="2"/>
      <c r="Q188" s="2"/>
    </row>
    <row r="189">
      <c r="A189" s="9"/>
      <c r="B189" s="41">
        <v>28</v>
      </c>
      <c r="C189" s="42" t="s">
        <v>220</v>
      </c>
      <c r="D189" s="42" t="s">
        <v>7</v>
      </c>
      <c r="E189" s="42" t="s">
        <v>221</v>
      </c>
      <c r="F189" s="42" t="s">
        <v>7</v>
      </c>
      <c r="G189" s="43" t="s">
        <v>61</v>
      </c>
      <c r="H189" s="44">
        <v>8</v>
      </c>
      <c r="I189" s="25">
        <f>ROUND(0,2)</f>
        <v>0</v>
      </c>
      <c r="J189" s="45">
        <f>ROUND(I189*H189,2)</f>
        <v>0</v>
      </c>
      <c r="K189" s="46">
        <v>0.20999999999999999</v>
      </c>
      <c r="L189" s="47">
        <f>IF(ISNUMBER(K189),ROUND(J189*(K189+1),2),0)</f>
        <v>0</v>
      </c>
      <c r="M189" s="12"/>
      <c r="N189" s="2"/>
      <c r="O189" s="2"/>
      <c r="P189" s="2"/>
      <c r="Q189" s="33">
        <f>IF(ISNUMBER(K189),IF(H189&gt;0,IF(I189&gt;0,J189,0),0),0)</f>
        <v>0</v>
      </c>
      <c r="R189" s="27">
        <f>IF(ISNUMBER(K189)=FALSE,J189,0)</f>
        <v>0</v>
      </c>
    </row>
    <row r="190">
      <c r="A190" s="9"/>
      <c r="B190" s="48" t="s">
        <v>43</v>
      </c>
      <c r="C190" s="1"/>
      <c r="D190" s="1"/>
      <c r="E190" s="49" t="s">
        <v>222</v>
      </c>
      <c r="F190" s="1"/>
      <c r="G190" s="1"/>
      <c r="H190" s="40"/>
      <c r="I190" s="1"/>
      <c r="J190" s="40"/>
      <c r="K190" s="1"/>
      <c r="L190" s="1"/>
      <c r="M190" s="12"/>
      <c r="N190" s="2"/>
      <c r="O190" s="2"/>
      <c r="P190" s="2"/>
      <c r="Q190" s="2"/>
    </row>
    <row r="191">
      <c r="A191" s="9"/>
      <c r="B191" s="48" t="s">
        <v>45</v>
      </c>
      <c r="C191" s="1"/>
      <c r="D191" s="1"/>
      <c r="E191" s="49" t="s">
        <v>223</v>
      </c>
      <c r="F191" s="1"/>
      <c r="G191" s="1"/>
      <c r="H191" s="40"/>
      <c r="I191" s="1"/>
      <c r="J191" s="40"/>
      <c r="K191" s="1"/>
      <c r="L191" s="1"/>
      <c r="M191" s="12"/>
      <c r="N191" s="2"/>
      <c r="O191" s="2"/>
      <c r="P191" s="2"/>
      <c r="Q191" s="2"/>
    </row>
    <row r="192">
      <c r="A192" s="9"/>
      <c r="B192" s="48" t="s">
        <v>47</v>
      </c>
      <c r="C192" s="1"/>
      <c r="D192" s="1"/>
      <c r="E192" s="49" t="s">
        <v>224</v>
      </c>
      <c r="F192" s="1"/>
      <c r="G192" s="1"/>
      <c r="H192" s="40"/>
      <c r="I192" s="1"/>
      <c r="J192" s="40"/>
      <c r="K192" s="1"/>
      <c r="L192" s="1"/>
      <c r="M192" s="12"/>
      <c r="N192" s="2"/>
      <c r="O192" s="2"/>
      <c r="P192" s="2"/>
      <c r="Q192" s="2"/>
    </row>
    <row r="193" thickBot="1">
      <c r="A193" s="9"/>
      <c r="B193" s="50" t="s">
        <v>49</v>
      </c>
      <c r="C193" s="51"/>
      <c r="D193" s="51"/>
      <c r="E193" s="52" t="s">
        <v>50</v>
      </c>
      <c r="F193" s="51"/>
      <c r="G193" s="51"/>
      <c r="H193" s="53"/>
      <c r="I193" s="51"/>
      <c r="J193" s="53"/>
      <c r="K193" s="51"/>
      <c r="L193" s="51"/>
      <c r="M193" s="12"/>
      <c r="N193" s="2"/>
      <c r="O193" s="2"/>
      <c r="P193" s="2"/>
      <c r="Q193" s="2"/>
    </row>
    <row r="194" thickTop="1">
      <c r="A194" s="9"/>
      <c r="B194" s="41">
        <v>29</v>
      </c>
      <c r="C194" s="42" t="s">
        <v>225</v>
      </c>
      <c r="D194" s="42" t="s">
        <v>7</v>
      </c>
      <c r="E194" s="42" t="s">
        <v>226</v>
      </c>
      <c r="F194" s="42" t="s">
        <v>7</v>
      </c>
      <c r="G194" s="43" t="s">
        <v>103</v>
      </c>
      <c r="H194" s="54">
        <v>54.5</v>
      </c>
      <c r="I194" s="55">
        <f>ROUND(0,2)</f>
        <v>0</v>
      </c>
      <c r="J194" s="56">
        <f>ROUND(I194*H194,2)</f>
        <v>0</v>
      </c>
      <c r="K194" s="57">
        <v>0.20999999999999999</v>
      </c>
      <c r="L194" s="58">
        <f>IF(ISNUMBER(K194),ROUND(J194*(K194+1),2),0)</f>
        <v>0</v>
      </c>
      <c r="M194" s="12"/>
      <c r="N194" s="2"/>
      <c r="O194" s="2"/>
      <c r="P194" s="2"/>
      <c r="Q194" s="33">
        <f>IF(ISNUMBER(K194),IF(H194&gt;0,IF(I194&gt;0,J194,0),0),0)</f>
        <v>0</v>
      </c>
      <c r="R194" s="27">
        <f>IF(ISNUMBER(K194)=FALSE,J194,0)</f>
        <v>0</v>
      </c>
    </row>
    <row r="195">
      <c r="A195" s="9"/>
      <c r="B195" s="48" t="s">
        <v>43</v>
      </c>
      <c r="C195" s="1"/>
      <c r="D195" s="1"/>
      <c r="E195" s="49" t="s">
        <v>227</v>
      </c>
      <c r="F195" s="1"/>
      <c r="G195" s="1"/>
      <c r="H195" s="40"/>
      <c r="I195" s="1"/>
      <c r="J195" s="40"/>
      <c r="K195" s="1"/>
      <c r="L195" s="1"/>
      <c r="M195" s="12"/>
      <c r="N195" s="2"/>
      <c r="O195" s="2"/>
      <c r="P195" s="2"/>
      <c r="Q195" s="2"/>
    </row>
    <row r="196">
      <c r="A196" s="9"/>
      <c r="B196" s="48" t="s">
        <v>45</v>
      </c>
      <c r="C196" s="1"/>
      <c r="D196" s="1"/>
      <c r="E196" s="49" t="s">
        <v>228</v>
      </c>
      <c r="F196" s="1"/>
      <c r="G196" s="1"/>
      <c r="H196" s="40"/>
      <c r="I196" s="1"/>
      <c r="J196" s="40"/>
      <c r="K196" s="1"/>
      <c r="L196" s="1"/>
      <c r="M196" s="12"/>
      <c r="N196" s="2"/>
      <c r="O196" s="2"/>
      <c r="P196" s="2"/>
      <c r="Q196" s="2"/>
    </row>
    <row r="197">
      <c r="A197" s="9"/>
      <c r="B197" s="48" t="s">
        <v>47</v>
      </c>
      <c r="C197" s="1"/>
      <c r="D197" s="1"/>
      <c r="E197" s="49" t="s">
        <v>229</v>
      </c>
      <c r="F197" s="1"/>
      <c r="G197" s="1"/>
      <c r="H197" s="40"/>
      <c r="I197" s="1"/>
      <c r="J197" s="40"/>
      <c r="K197" s="1"/>
      <c r="L197" s="1"/>
      <c r="M197" s="12"/>
      <c r="N197" s="2"/>
      <c r="O197" s="2"/>
      <c r="P197" s="2"/>
      <c r="Q197" s="2"/>
    </row>
    <row r="198" thickBot="1">
      <c r="A198" s="9"/>
      <c r="B198" s="50" t="s">
        <v>49</v>
      </c>
      <c r="C198" s="51"/>
      <c r="D198" s="51"/>
      <c r="E198" s="52" t="s">
        <v>50</v>
      </c>
      <c r="F198" s="51"/>
      <c r="G198" s="51"/>
      <c r="H198" s="53"/>
      <c r="I198" s="51"/>
      <c r="J198" s="53"/>
      <c r="K198" s="51"/>
      <c r="L198" s="51"/>
      <c r="M198" s="12"/>
      <c r="N198" s="2"/>
      <c r="O198" s="2"/>
      <c r="P198" s="2"/>
      <c r="Q198" s="2"/>
    </row>
    <row r="199" thickTop="1">
      <c r="A199" s="9"/>
      <c r="B199" s="41">
        <v>30</v>
      </c>
      <c r="C199" s="42" t="s">
        <v>230</v>
      </c>
      <c r="D199" s="42" t="s">
        <v>7</v>
      </c>
      <c r="E199" s="42" t="s">
        <v>231</v>
      </c>
      <c r="F199" s="42" t="s">
        <v>7</v>
      </c>
      <c r="G199" s="43" t="s">
        <v>103</v>
      </c>
      <c r="H199" s="54">
        <v>54.5</v>
      </c>
      <c r="I199" s="55">
        <f>ROUND(0,2)</f>
        <v>0</v>
      </c>
      <c r="J199" s="56">
        <f>ROUND(I199*H199,2)</f>
        <v>0</v>
      </c>
      <c r="K199" s="57">
        <v>0.20999999999999999</v>
      </c>
      <c r="L199" s="58">
        <f>IF(ISNUMBER(K199),ROUND(J199*(K199+1),2),0)</f>
        <v>0</v>
      </c>
      <c r="M199" s="12"/>
      <c r="N199" s="2"/>
      <c r="O199" s="2"/>
      <c r="P199" s="2"/>
      <c r="Q199" s="33">
        <f>IF(ISNUMBER(K199),IF(H199&gt;0,IF(I199&gt;0,J199,0),0),0)</f>
        <v>0</v>
      </c>
      <c r="R199" s="27">
        <f>IF(ISNUMBER(K199)=FALSE,J199,0)</f>
        <v>0</v>
      </c>
    </row>
    <row r="200">
      <c r="A200" s="9"/>
      <c r="B200" s="48" t="s">
        <v>43</v>
      </c>
      <c r="C200" s="1"/>
      <c r="D200" s="1"/>
      <c r="E200" s="49" t="s">
        <v>227</v>
      </c>
      <c r="F200" s="1"/>
      <c r="G200" s="1"/>
      <c r="H200" s="40"/>
      <c r="I200" s="1"/>
      <c r="J200" s="40"/>
      <c r="K200" s="1"/>
      <c r="L200" s="1"/>
      <c r="M200" s="12"/>
      <c r="N200" s="2"/>
      <c r="O200" s="2"/>
      <c r="P200" s="2"/>
      <c r="Q200" s="2"/>
    </row>
    <row r="201">
      <c r="A201" s="9"/>
      <c r="B201" s="48" t="s">
        <v>45</v>
      </c>
      <c r="C201" s="1"/>
      <c r="D201" s="1"/>
      <c r="E201" s="49" t="s">
        <v>228</v>
      </c>
      <c r="F201" s="1"/>
      <c r="G201" s="1"/>
      <c r="H201" s="40"/>
      <c r="I201" s="1"/>
      <c r="J201" s="40"/>
      <c r="K201" s="1"/>
      <c r="L201" s="1"/>
      <c r="M201" s="12"/>
      <c r="N201" s="2"/>
      <c r="O201" s="2"/>
      <c r="P201" s="2"/>
      <c r="Q201" s="2"/>
    </row>
    <row r="202">
      <c r="A202" s="9"/>
      <c r="B202" s="48" t="s">
        <v>47</v>
      </c>
      <c r="C202" s="1"/>
      <c r="D202" s="1"/>
      <c r="E202" s="49" t="s">
        <v>229</v>
      </c>
      <c r="F202" s="1"/>
      <c r="G202" s="1"/>
      <c r="H202" s="40"/>
      <c r="I202" s="1"/>
      <c r="J202" s="40"/>
      <c r="K202" s="1"/>
      <c r="L202" s="1"/>
      <c r="M202" s="12"/>
      <c r="N202" s="2"/>
      <c r="O202" s="2"/>
      <c r="P202" s="2"/>
      <c r="Q202" s="2"/>
    </row>
    <row r="203" thickBot="1">
      <c r="A203" s="9"/>
      <c r="B203" s="50" t="s">
        <v>49</v>
      </c>
      <c r="C203" s="51"/>
      <c r="D203" s="51"/>
      <c r="E203" s="52" t="s">
        <v>50</v>
      </c>
      <c r="F203" s="51"/>
      <c r="G203" s="51"/>
      <c r="H203" s="53"/>
      <c r="I203" s="51"/>
      <c r="J203" s="53"/>
      <c r="K203" s="51"/>
      <c r="L203" s="51"/>
      <c r="M203" s="12"/>
      <c r="N203" s="2"/>
      <c r="O203" s="2"/>
      <c r="P203" s="2"/>
      <c r="Q203" s="2"/>
    </row>
    <row r="204" thickTop="1">
      <c r="A204" s="9"/>
      <c r="B204" s="41">
        <v>31</v>
      </c>
      <c r="C204" s="42" t="s">
        <v>232</v>
      </c>
      <c r="D204" s="42" t="s">
        <v>7</v>
      </c>
      <c r="E204" s="42" t="s">
        <v>233</v>
      </c>
      <c r="F204" s="42" t="s">
        <v>7</v>
      </c>
      <c r="G204" s="43" t="s">
        <v>114</v>
      </c>
      <c r="H204" s="54">
        <v>30</v>
      </c>
      <c r="I204" s="55">
        <f>ROUND(0,2)</f>
        <v>0</v>
      </c>
      <c r="J204" s="56">
        <f>ROUND(I204*H204,2)</f>
        <v>0</v>
      </c>
      <c r="K204" s="57">
        <v>0.20999999999999999</v>
      </c>
      <c r="L204" s="58">
        <f>IF(ISNUMBER(K204),ROUND(J204*(K204+1),2),0)</f>
        <v>0</v>
      </c>
      <c r="M204" s="12"/>
      <c r="N204" s="2"/>
      <c r="O204" s="2"/>
      <c r="P204" s="2"/>
      <c r="Q204" s="33">
        <f>IF(ISNUMBER(K204),IF(H204&gt;0,IF(I204&gt;0,J204,0),0),0)</f>
        <v>0</v>
      </c>
      <c r="R204" s="27">
        <f>IF(ISNUMBER(K204)=FALSE,J204,0)</f>
        <v>0</v>
      </c>
    </row>
    <row r="205">
      <c r="A205" s="9"/>
      <c r="B205" s="48" t="s">
        <v>43</v>
      </c>
      <c r="C205" s="1"/>
      <c r="D205" s="1"/>
      <c r="E205" s="49" t="s">
        <v>234</v>
      </c>
      <c r="F205" s="1"/>
      <c r="G205" s="1"/>
      <c r="H205" s="40"/>
      <c r="I205" s="1"/>
      <c r="J205" s="40"/>
      <c r="K205" s="1"/>
      <c r="L205" s="1"/>
      <c r="M205" s="12"/>
      <c r="N205" s="2"/>
      <c r="O205" s="2"/>
      <c r="P205" s="2"/>
      <c r="Q205" s="2"/>
    </row>
    <row r="206">
      <c r="A206" s="9"/>
      <c r="B206" s="48" t="s">
        <v>45</v>
      </c>
      <c r="C206" s="1"/>
      <c r="D206" s="1"/>
      <c r="E206" s="49" t="s">
        <v>235</v>
      </c>
      <c r="F206" s="1"/>
      <c r="G206" s="1"/>
      <c r="H206" s="40"/>
      <c r="I206" s="1"/>
      <c r="J206" s="40"/>
      <c r="K206" s="1"/>
      <c r="L206" s="1"/>
      <c r="M206" s="12"/>
      <c r="N206" s="2"/>
      <c r="O206" s="2"/>
      <c r="P206" s="2"/>
      <c r="Q206" s="2"/>
    </row>
    <row r="207">
      <c r="A207" s="9"/>
      <c r="B207" s="48" t="s">
        <v>47</v>
      </c>
      <c r="C207" s="1"/>
      <c r="D207" s="1"/>
      <c r="E207" s="49" t="s">
        <v>236</v>
      </c>
      <c r="F207" s="1"/>
      <c r="G207" s="1"/>
      <c r="H207" s="40"/>
      <c r="I207" s="1"/>
      <c r="J207" s="40"/>
      <c r="K207" s="1"/>
      <c r="L207" s="1"/>
      <c r="M207" s="12"/>
      <c r="N207" s="2"/>
      <c r="O207" s="2"/>
      <c r="P207" s="2"/>
      <c r="Q207" s="2"/>
    </row>
    <row r="208" thickBot="1">
      <c r="A208" s="9"/>
      <c r="B208" s="50" t="s">
        <v>49</v>
      </c>
      <c r="C208" s="51"/>
      <c r="D208" s="51"/>
      <c r="E208" s="52" t="s">
        <v>50</v>
      </c>
      <c r="F208" s="51"/>
      <c r="G208" s="51"/>
      <c r="H208" s="53"/>
      <c r="I208" s="51"/>
      <c r="J208" s="53"/>
      <c r="K208" s="51"/>
      <c r="L208" s="51"/>
      <c r="M208" s="12"/>
      <c r="N208" s="2"/>
      <c r="O208" s="2"/>
      <c r="P208" s="2"/>
      <c r="Q208" s="2"/>
    </row>
    <row r="209" thickTop="1">
      <c r="A209" s="9"/>
      <c r="B209" s="41">
        <v>32</v>
      </c>
      <c r="C209" s="42" t="s">
        <v>237</v>
      </c>
      <c r="D209" s="42" t="s">
        <v>7</v>
      </c>
      <c r="E209" s="42" t="s">
        <v>238</v>
      </c>
      <c r="F209" s="42" t="s">
        <v>7</v>
      </c>
      <c r="G209" s="43" t="s">
        <v>114</v>
      </c>
      <c r="H209" s="54">
        <v>20</v>
      </c>
      <c r="I209" s="55">
        <f>ROUND(0,2)</f>
        <v>0</v>
      </c>
      <c r="J209" s="56">
        <f>ROUND(I209*H209,2)</f>
        <v>0</v>
      </c>
      <c r="K209" s="57">
        <v>0.20999999999999999</v>
      </c>
      <c r="L209" s="58">
        <f>IF(ISNUMBER(K209),ROUND(J209*(K209+1),2),0)</f>
        <v>0</v>
      </c>
      <c r="M209" s="12"/>
      <c r="N209" s="2"/>
      <c r="O209" s="2"/>
      <c r="P209" s="2"/>
      <c r="Q209" s="33">
        <f>IF(ISNUMBER(K209),IF(H209&gt;0,IF(I209&gt;0,J209,0),0),0)</f>
        <v>0</v>
      </c>
      <c r="R209" s="27">
        <f>IF(ISNUMBER(K209)=FALSE,J209,0)</f>
        <v>0</v>
      </c>
    </row>
    <row r="210">
      <c r="A210" s="9"/>
      <c r="B210" s="48" t="s">
        <v>43</v>
      </c>
      <c r="C210" s="1"/>
      <c r="D210" s="1"/>
      <c r="E210" s="49" t="s">
        <v>239</v>
      </c>
      <c r="F210" s="1"/>
      <c r="G210" s="1"/>
      <c r="H210" s="40"/>
      <c r="I210" s="1"/>
      <c r="J210" s="40"/>
      <c r="K210" s="1"/>
      <c r="L210" s="1"/>
      <c r="M210" s="12"/>
      <c r="N210" s="2"/>
      <c r="O210" s="2"/>
      <c r="P210" s="2"/>
      <c r="Q210" s="2"/>
    </row>
    <row r="211">
      <c r="A211" s="9"/>
      <c r="B211" s="48" t="s">
        <v>45</v>
      </c>
      <c r="C211" s="1"/>
      <c r="D211" s="1"/>
      <c r="E211" s="49" t="s">
        <v>116</v>
      </c>
      <c r="F211" s="1"/>
      <c r="G211" s="1"/>
      <c r="H211" s="40"/>
      <c r="I211" s="1"/>
      <c r="J211" s="40"/>
      <c r="K211" s="1"/>
      <c r="L211" s="1"/>
      <c r="M211" s="12"/>
      <c r="N211" s="2"/>
      <c r="O211" s="2"/>
      <c r="P211" s="2"/>
      <c r="Q211" s="2"/>
    </row>
    <row r="212">
      <c r="A212" s="9"/>
      <c r="B212" s="48" t="s">
        <v>47</v>
      </c>
      <c r="C212" s="1"/>
      <c r="D212" s="1"/>
      <c r="E212" s="49" t="s">
        <v>236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 thickBot="1">
      <c r="A213" s="9"/>
      <c r="B213" s="50" t="s">
        <v>49</v>
      </c>
      <c r="C213" s="51"/>
      <c r="D213" s="51"/>
      <c r="E213" s="52" t="s">
        <v>50</v>
      </c>
      <c r="F213" s="51"/>
      <c r="G213" s="51"/>
      <c r="H213" s="53"/>
      <c r="I213" s="51"/>
      <c r="J213" s="53"/>
      <c r="K213" s="51"/>
      <c r="L213" s="51"/>
      <c r="M213" s="12"/>
      <c r="N213" s="2"/>
      <c r="O213" s="2"/>
      <c r="P213" s="2"/>
      <c r="Q213" s="2"/>
    </row>
    <row r="214" thickTop="1">
      <c r="A214" s="9"/>
      <c r="B214" s="41">
        <v>33</v>
      </c>
      <c r="C214" s="42" t="s">
        <v>240</v>
      </c>
      <c r="D214" s="42" t="s">
        <v>7</v>
      </c>
      <c r="E214" s="42" t="s">
        <v>241</v>
      </c>
      <c r="F214" s="42" t="s">
        <v>7</v>
      </c>
      <c r="G214" s="43" t="s">
        <v>114</v>
      </c>
      <c r="H214" s="54">
        <v>6.5</v>
      </c>
      <c r="I214" s="55">
        <f>ROUND(0,2)</f>
        <v>0</v>
      </c>
      <c r="J214" s="56">
        <f>ROUND(I214*H214,2)</f>
        <v>0</v>
      </c>
      <c r="K214" s="57">
        <v>0.20999999999999999</v>
      </c>
      <c r="L214" s="58">
        <f>IF(ISNUMBER(K214),ROUND(J214*(K214+1),2),0)</f>
        <v>0</v>
      </c>
      <c r="M214" s="12"/>
      <c r="N214" s="2"/>
      <c r="O214" s="2"/>
      <c r="P214" s="2"/>
      <c r="Q214" s="33">
        <f>IF(ISNUMBER(K214),IF(H214&gt;0,IF(I214&gt;0,J214,0),0),0)</f>
        <v>0</v>
      </c>
      <c r="R214" s="27">
        <f>IF(ISNUMBER(K214)=FALSE,J214,0)</f>
        <v>0</v>
      </c>
    </row>
    <row r="215">
      <c r="A215" s="9"/>
      <c r="B215" s="48" t="s">
        <v>43</v>
      </c>
      <c r="C215" s="1"/>
      <c r="D215" s="1"/>
      <c r="E215" s="49" t="s">
        <v>242</v>
      </c>
      <c r="F215" s="1"/>
      <c r="G215" s="1"/>
      <c r="H215" s="40"/>
      <c r="I215" s="1"/>
      <c r="J215" s="40"/>
      <c r="K215" s="1"/>
      <c r="L215" s="1"/>
      <c r="M215" s="12"/>
      <c r="N215" s="2"/>
      <c r="O215" s="2"/>
      <c r="P215" s="2"/>
      <c r="Q215" s="2"/>
    </row>
    <row r="216">
      <c r="A216" s="9"/>
      <c r="B216" s="48" t="s">
        <v>45</v>
      </c>
      <c r="C216" s="1"/>
      <c r="D216" s="1"/>
      <c r="E216" s="49" t="s">
        <v>243</v>
      </c>
      <c r="F216" s="1"/>
      <c r="G216" s="1"/>
      <c r="H216" s="40"/>
      <c r="I216" s="1"/>
      <c r="J216" s="40"/>
      <c r="K216" s="1"/>
      <c r="L216" s="1"/>
      <c r="M216" s="12"/>
      <c r="N216" s="2"/>
      <c r="O216" s="2"/>
      <c r="P216" s="2"/>
      <c r="Q216" s="2"/>
    </row>
    <row r="217">
      <c r="A217" s="9"/>
      <c r="B217" s="48" t="s">
        <v>47</v>
      </c>
      <c r="C217" s="1"/>
      <c r="D217" s="1"/>
      <c r="E217" s="49" t="s">
        <v>244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 thickBot="1">
      <c r="A218" s="9"/>
      <c r="B218" s="50" t="s">
        <v>49</v>
      </c>
      <c r="C218" s="51"/>
      <c r="D218" s="51"/>
      <c r="E218" s="52" t="s">
        <v>50</v>
      </c>
      <c r="F218" s="51"/>
      <c r="G218" s="51"/>
      <c r="H218" s="53"/>
      <c r="I218" s="51"/>
      <c r="J218" s="53"/>
      <c r="K218" s="51"/>
      <c r="L218" s="51"/>
      <c r="M218" s="12"/>
      <c r="N218" s="2"/>
      <c r="O218" s="2"/>
      <c r="P218" s="2"/>
      <c r="Q218" s="2"/>
    </row>
    <row r="219" thickTop="1">
      <c r="A219" s="9"/>
      <c r="B219" s="41">
        <v>34</v>
      </c>
      <c r="C219" s="42" t="s">
        <v>245</v>
      </c>
      <c r="D219" s="42"/>
      <c r="E219" s="42" t="s">
        <v>246</v>
      </c>
      <c r="F219" s="42" t="s">
        <v>7</v>
      </c>
      <c r="G219" s="43" t="s">
        <v>114</v>
      </c>
      <c r="H219" s="54">
        <v>334.24000000000001</v>
      </c>
      <c r="I219" s="55">
        <f>ROUND(0,2)</f>
        <v>0</v>
      </c>
      <c r="J219" s="56">
        <f>ROUND(I219*H219,2)</f>
        <v>0</v>
      </c>
      <c r="K219" s="57">
        <v>0.20999999999999999</v>
      </c>
      <c r="L219" s="58">
        <f>IF(ISNUMBER(K219),ROUND(J219*(K219+1),2),0)</f>
        <v>0</v>
      </c>
      <c r="M219" s="12"/>
      <c r="N219" s="2"/>
      <c r="O219" s="2"/>
      <c r="P219" s="2"/>
      <c r="Q219" s="33">
        <f>IF(ISNUMBER(K219),IF(H219&gt;0,IF(I219&gt;0,J219,0),0),0)</f>
        <v>0</v>
      </c>
      <c r="R219" s="27">
        <f>IF(ISNUMBER(K219)=FALSE,J219,0)</f>
        <v>0</v>
      </c>
    </row>
    <row r="220">
      <c r="A220" s="9"/>
      <c r="B220" s="48" t="s">
        <v>43</v>
      </c>
      <c r="C220" s="1"/>
      <c r="D220" s="1"/>
      <c r="E220" s="49" t="s">
        <v>247</v>
      </c>
      <c r="F220" s="1"/>
      <c r="G220" s="1"/>
      <c r="H220" s="40"/>
      <c r="I220" s="1"/>
      <c r="J220" s="40"/>
      <c r="K220" s="1"/>
      <c r="L220" s="1"/>
      <c r="M220" s="12"/>
      <c r="N220" s="2"/>
      <c r="O220" s="2"/>
      <c r="P220" s="2"/>
      <c r="Q220" s="2"/>
    </row>
    <row r="221">
      <c r="A221" s="9"/>
      <c r="B221" s="48" t="s">
        <v>45</v>
      </c>
      <c r="C221" s="1"/>
      <c r="D221" s="1"/>
      <c r="E221" s="49" t="s">
        <v>248</v>
      </c>
      <c r="F221" s="1"/>
      <c r="G221" s="1"/>
      <c r="H221" s="40"/>
      <c r="I221" s="1"/>
      <c r="J221" s="40"/>
      <c r="K221" s="1"/>
      <c r="L221" s="1"/>
      <c r="M221" s="12"/>
      <c r="N221" s="2"/>
      <c r="O221" s="2"/>
      <c r="P221" s="2"/>
      <c r="Q221" s="2"/>
    </row>
    <row r="222">
      <c r="A222" s="9"/>
      <c r="B222" s="48" t="s">
        <v>47</v>
      </c>
      <c r="C222" s="1"/>
      <c r="D222" s="1"/>
      <c r="E222" s="49" t="s">
        <v>249</v>
      </c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 thickBot="1">
      <c r="A223" s="9"/>
      <c r="B223" s="50" t="s">
        <v>49</v>
      </c>
      <c r="C223" s="51"/>
      <c r="D223" s="51"/>
      <c r="E223" s="52" t="s">
        <v>50</v>
      </c>
      <c r="F223" s="51"/>
      <c r="G223" s="51"/>
      <c r="H223" s="53"/>
      <c r="I223" s="51"/>
      <c r="J223" s="53"/>
      <c r="K223" s="51"/>
      <c r="L223" s="51"/>
      <c r="M223" s="12"/>
      <c r="N223" s="2"/>
      <c r="O223" s="2"/>
      <c r="P223" s="2"/>
      <c r="Q223" s="2"/>
    </row>
    <row r="224" thickTop="1">
      <c r="A224" s="9"/>
      <c r="B224" s="41">
        <v>35</v>
      </c>
      <c r="C224" s="42" t="s">
        <v>250</v>
      </c>
      <c r="D224" s="42" t="s">
        <v>7</v>
      </c>
      <c r="E224" s="42" t="s">
        <v>251</v>
      </c>
      <c r="F224" s="42" t="s">
        <v>7</v>
      </c>
      <c r="G224" s="43" t="s">
        <v>114</v>
      </c>
      <c r="H224" s="54">
        <v>20</v>
      </c>
      <c r="I224" s="55">
        <f>ROUND(0,2)</f>
        <v>0</v>
      </c>
      <c r="J224" s="56">
        <f>ROUND(I224*H224,2)</f>
        <v>0</v>
      </c>
      <c r="K224" s="57">
        <v>0.20999999999999999</v>
      </c>
      <c r="L224" s="58">
        <f>IF(ISNUMBER(K224),ROUND(J224*(K224+1),2),0)</f>
        <v>0</v>
      </c>
      <c r="M224" s="12"/>
      <c r="N224" s="2"/>
      <c r="O224" s="2"/>
      <c r="P224" s="2"/>
      <c r="Q224" s="33">
        <f>IF(ISNUMBER(K224),IF(H224&gt;0,IF(I224&gt;0,J224,0),0),0)</f>
        <v>0</v>
      </c>
      <c r="R224" s="27">
        <f>IF(ISNUMBER(K224)=FALSE,J224,0)</f>
        <v>0</v>
      </c>
    </row>
    <row r="225">
      <c r="A225" s="9"/>
      <c r="B225" s="48" t="s">
        <v>43</v>
      </c>
      <c r="C225" s="1"/>
      <c r="D225" s="1"/>
      <c r="E225" s="49" t="s">
        <v>252</v>
      </c>
      <c r="F225" s="1"/>
      <c r="G225" s="1"/>
      <c r="H225" s="40"/>
      <c r="I225" s="1"/>
      <c r="J225" s="40"/>
      <c r="K225" s="1"/>
      <c r="L225" s="1"/>
      <c r="M225" s="12"/>
      <c r="N225" s="2"/>
      <c r="O225" s="2"/>
      <c r="P225" s="2"/>
      <c r="Q225" s="2"/>
    </row>
    <row r="226">
      <c r="A226" s="9"/>
      <c r="B226" s="48" t="s">
        <v>45</v>
      </c>
      <c r="C226" s="1"/>
      <c r="D226" s="1"/>
      <c r="E226" s="49" t="s">
        <v>116</v>
      </c>
      <c r="F226" s="1"/>
      <c r="G226" s="1"/>
      <c r="H226" s="40"/>
      <c r="I226" s="1"/>
      <c r="J226" s="40"/>
      <c r="K226" s="1"/>
      <c r="L226" s="1"/>
      <c r="M226" s="12"/>
      <c r="N226" s="2"/>
      <c r="O226" s="2"/>
      <c r="P226" s="2"/>
      <c r="Q226" s="2"/>
    </row>
    <row r="227">
      <c r="A227" s="9"/>
      <c r="B227" s="48" t="s">
        <v>47</v>
      </c>
      <c r="C227" s="1"/>
      <c r="D227" s="1"/>
      <c r="E227" s="49" t="s">
        <v>253</v>
      </c>
      <c r="F227" s="1"/>
      <c r="G227" s="1"/>
      <c r="H227" s="40"/>
      <c r="I227" s="1"/>
      <c r="J227" s="40"/>
      <c r="K227" s="1"/>
      <c r="L227" s="1"/>
      <c r="M227" s="12"/>
      <c r="N227" s="2"/>
      <c r="O227" s="2"/>
      <c r="P227" s="2"/>
      <c r="Q227" s="2"/>
    </row>
    <row r="228" thickBot="1">
      <c r="A228" s="9"/>
      <c r="B228" s="50" t="s">
        <v>49</v>
      </c>
      <c r="C228" s="51"/>
      <c r="D228" s="51"/>
      <c r="E228" s="52" t="s">
        <v>50</v>
      </c>
      <c r="F228" s="51"/>
      <c r="G228" s="51"/>
      <c r="H228" s="53"/>
      <c r="I228" s="51"/>
      <c r="J228" s="53"/>
      <c r="K228" s="51"/>
      <c r="L228" s="51"/>
      <c r="M228" s="12"/>
      <c r="N228" s="2"/>
      <c r="O228" s="2"/>
      <c r="P228" s="2"/>
      <c r="Q228" s="2"/>
    </row>
    <row r="229" thickTop="1">
      <c r="A229" s="9"/>
      <c r="B229" s="41">
        <v>36</v>
      </c>
      <c r="C229" s="42" t="s">
        <v>254</v>
      </c>
      <c r="D229" s="42" t="s">
        <v>7</v>
      </c>
      <c r="E229" s="42" t="s">
        <v>255</v>
      </c>
      <c r="F229" s="42" t="s">
        <v>7</v>
      </c>
      <c r="G229" s="43" t="s">
        <v>114</v>
      </c>
      <c r="H229" s="54">
        <v>20</v>
      </c>
      <c r="I229" s="55">
        <f>ROUND(0,2)</f>
        <v>0</v>
      </c>
      <c r="J229" s="56">
        <f>ROUND(I229*H229,2)</f>
        <v>0</v>
      </c>
      <c r="K229" s="57">
        <v>0.20999999999999999</v>
      </c>
      <c r="L229" s="58">
        <f>IF(ISNUMBER(K229),ROUND(J229*(K229+1),2),0)</f>
        <v>0</v>
      </c>
      <c r="M229" s="12"/>
      <c r="N229" s="2"/>
      <c r="O229" s="2"/>
      <c r="P229" s="2"/>
      <c r="Q229" s="33">
        <f>IF(ISNUMBER(K229),IF(H229&gt;0,IF(I229&gt;0,J229,0),0),0)</f>
        <v>0</v>
      </c>
      <c r="R229" s="27">
        <f>IF(ISNUMBER(K229)=FALSE,J229,0)</f>
        <v>0</v>
      </c>
    </row>
    <row r="230">
      <c r="A230" s="9"/>
      <c r="B230" s="48" t="s">
        <v>43</v>
      </c>
      <c r="C230" s="1"/>
      <c r="D230" s="1"/>
      <c r="E230" s="49" t="s">
        <v>256</v>
      </c>
      <c r="F230" s="1"/>
      <c r="G230" s="1"/>
      <c r="H230" s="40"/>
      <c r="I230" s="1"/>
      <c r="J230" s="40"/>
      <c r="K230" s="1"/>
      <c r="L230" s="1"/>
      <c r="M230" s="12"/>
      <c r="N230" s="2"/>
      <c r="O230" s="2"/>
      <c r="P230" s="2"/>
      <c r="Q230" s="2"/>
    </row>
    <row r="231">
      <c r="A231" s="9"/>
      <c r="B231" s="48" t="s">
        <v>45</v>
      </c>
      <c r="C231" s="1"/>
      <c r="D231" s="1"/>
      <c r="E231" s="49" t="s">
        <v>116</v>
      </c>
      <c r="F231" s="1"/>
      <c r="G231" s="1"/>
      <c r="H231" s="40"/>
      <c r="I231" s="1"/>
      <c r="J231" s="40"/>
      <c r="K231" s="1"/>
      <c r="L231" s="1"/>
      <c r="M231" s="12"/>
      <c r="N231" s="2"/>
      <c r="O231" s="2"/>
      <c r="P231" s="2"/>
      <c r="Q231" s="2"/>
    </row>
    <row r="232">
      <c r="A232" s="9"/>
      <c r="B232" s="48" t="s">
        <v>47</v>
      </c>
      <c r="C232" s="1"/>
      <c r="D232" s="1"/>
      <c r="E232" s="49" t="s">
        <v>257</v>
      </c>
      <c r="F232" s="1"/>
      <c r="G232" s="1"/>
      <c r="H232" s="40"/>
      <c r="I232" s="1"/>
      <c r="J232" s="40"/>
      <c r="K232" s="1"/>
      <c r="L232" s="1"/>
      <c r="M232" s="12"/>
      <c r="N232" s="2"/>
      <c r="O232" s="2"/>
      <c r="P232" s="2"/>
      <c r="Q232" s="2"/>
    </row>
    <row r="233" thickBot="1">
      <c r="A233" s="9"/>
      <c r="B233" s="50" t="s">
        <v>49</v>
      </c>
      <c r="C233" s="51"/>
      <c r="D233" s="51"/>
      <c r="E233" s="52" t="s">
        <v>50</v>
      </c>
      <c r="F233" s="51"/>
      <c r="G233" s="51"/>
      <c r="H233" s="53"/>
      <c r="I233" s="51"/>
      <c r="J233" s="53"/>
      <c r="K233" s="51"/>
      <c r="L233" s="51"/>
      <c r="M233" s="12"/>
      <c r="N233" s="2"/>
      <c r="O233" s="2"/>
      <c r="P233" s="2"/>
      <c r="Q233" s="2"/>
    </row>
    <row r="234" thickTop="1" thickBot="1" ht="25" customHeight="1">
      <c r="A234" s="9"/>
      <c r="B234" s="1"/>
      <c r="C234" s="59">
        <v>9</v>
      </c>
      <c r="D234" s="1"/>
      <c r="E234" s="59" t="s">
        <v>88</v>
      </c>
      <c r="F234" s="1"/>
      <c r="G234" s="60" t="s">
        <v>74</v>
      </c>
      <c r="H234" s="61">
        <f>J189+J194+J199+J204+J209+J214+J219+J224+J229</f>
        <v>0</v>
      </c>
      <c r="I234" s="60" t="s">
        <v>75</v>
      </c>
      <c r="J234" s="62">
        <f>(L234-H234)</f>
        <v>0</v>
      </c>
      <c r="K234" s="60" t="s">
        <v>76</v>
      </c>
      <c r="L234" s="63">
        <f>L189+L194+L199+L204+L209+L214+L219+L224+L229</f>
        <v>0</v>
      </c>
      <c r="M234" s="12"/>
      <c r="N234" s="2"/>
      <c r="O234" s="2"/>
      <c r="P234" s="2"/>
      <c r="Q234" s="33">
        <f>0+Q189+Q194+Q199+Q204+Q209+Q214+Q219+Q224+Q229</f>
        <v>0</v>
      </c>
      <c r="R234" s="27">
        <f>0+R189+R194+R199+R204+R209+R214+R219+R224+R229</f>
        <v>0</v>
      </c>
      <c r="S234" s="64">
        <f>Q234*(1+J234)+R234</f>
        <v>0</v>
      </c>
    </row>
    <row r="235" thickTop="1" thickBot="1" ht="25" customHeight="1">
      <c r="A235" s="9"/>
      <c r="B235" s="65"/>
      <c r="C235" s="65"/>
      <c r="D235" s="65"/>
      <c r="E235" s="65"/>
      <c r="F235" s="65"/>
      <c r="G235" s="66" t="s">
        <v>77</v>
      </c>
      <c r="H235" s="67">
        <f>J189+J194+J199+J204+J209+J214+J219+J224+J229</f>
        <v>0</v>
      </c>
      <c r="I235" s="66" t="s">
        <v>78</v>
      </c>
      <c r="J235" s="68">
        <f>0+J234</f>
        <v>0</v>
      </c>
      <c r="K235" s="66" t="s">
        <v>79</v>
      </c>
      <c r="L235" s="69">
        <f>L189+L194+L199+L204+L209+L214+L219+L224+L229</f>
        <v>0</v>
      </c>
      <c r="M235" s="12"/>
      <c r="N235" s="2"/>
      <c r="O235" s="2"/>
      <c r="P235" s="2"/>
      <c r="Q235" s="2"/>
    </row>
    <row r="236">
      <c r="A236" s="13"/>
      <c r="B236" s="4"/>
      <c r="C236" s="4"/>
      <c r="D236" s="4"/>
      <c r="E236" s="4"/>
      <c r="F236" s="4"/>
      <c r="G236" s="4"/>
      <c r="H236" s="70"/>
      <c r="I236" s="4"/>
      <c r="J236" s="70"/>
      <c r="K236" s="4"/>
      <c r="L236" s="4"/>
      <c r="M236" s="14"/>
      <c r="N236" s="2"/>
      <c r="O236" s="2"/>
      <c r="P236" s="2"/>
      <c r="Q236" s="2"/>
    </row>
    <row r="23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2"/>
      <c r="O237" s="2"/>
      <c r="P237" s="2"/>
      <c r="Q237" s="2"/>
    </row>
  </sheetData>
  <mergeCells count="17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44:D44"/>
    <mergeCell ref="B45:D45"/>
    <mergeCell ref="B46:D46"/>
    <mergeCell ref="B47:D47"/>
    <mergeCell ref="B50:L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8:L98"/>
    <mergeCell ref="B100:D100"/>
    <mergeCell ref="B101:D101"/>
    <mergeCell ref="B102:D102"/>
    <mergeCell ref="B103:D103"/>
    <mergeCell ref="B106:L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4:L134"/>
    <mergeCell ref="B172:L172"/>
    <mergeCell ref="B174:D174"/>
    <mergeCell ref="B175:D175"/>
    <mergeCell ref="B176:D176"/>
    <mergeCell ref="B177:D177"/>
    <mergeCell ref="B180:L180"/>
    <mergeCell ref="B182:D182"/>
    <mergeCell ref="B183:D183"/>
    <mergeCell ref="B184:D184"/>
    <mergeCell ref="B185:D185"/>
    <mergeCell ref="B190:D190"/>
    <mergeCell ref="B191:D191"/>
    <mergeCell ref="B192:D192"/>
    <mergeCell ref="B193:D193"/>
    <mergeCell ref="B195:D195"/>
    <mergeCell ref="B196:D196"/>
    <mergeCell ref="B197:D197"/>
    <mergeCell ref="B198:D198"/>
    <mergeCell ref="B200:D200"/>
    <mergeCell ref="B201:D201"/>
    <mergeCell ref="B202:D202"/>
    <mergeCell ref="B203:D203"/>
    <mergeCell ref="B205:D205"/>
    <mergeCell ref="B206:D206"/>
    <mergeCell ref="B207:D207"/>
    <mergeCell ref="B208:D208"/>
    <mergeCell ref="B210:D210"/>
    <mergeCell ref="B211:D211"/>
    <mergeCell ref="B212:D212"/>
    <mergeCell ref="B213:D213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5:D225"/>
    <mergeCell ref="B226:D226"/>
    <mergeCell ref="B227:D227"/>
    <mergeCell ref="B228:D228"/>
    <mergeCell ref="B230:D230"/>
    <mergeCell ref="B231:D231"/>
    <mergeCell ref="B232:D232"/>
    <mergeCell ref="B233:D233"/>
    <mergeCell ref="B188:L18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23</v>
      </c>
      <c r="B10" s="1"/>
      <c r="C10" s="16"/>
      <c r="D10" s="1"/>
      <c r="E10" s="1"/>
      <c r="F10" s="1"/>
      <c r="G10" s="17"/>
      <c r="H10" s="1"/>
      <c r="I10" s="31" t="s">
        <v>24</v>
      </c>
      <c r="J10" s="32">
        <f>H38+H66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258</v>
      </c>
      <c r="B11" s="1"/>
      <c r="C11" s="1"/>
      <c r="D11" s="1"/>
      <c r="E11" s="1"/>
      <c r="F11" s="1"/>
      <c r="G11" s="31"/>
      <c r="H11" s="1"/>
      <c r="I11" s="31" t="s">
        <v>26</v>
      </c>
      <c r="J11" s="32">
        <f>L38+L66</f>
        <v>0</v>
      </c>
      <c r="K11" s="1"/>
      <c r="L11" s="1"/>
      <c r="M11" s="12"/>
      <c r="N11" s="2"/>
      <c r="O11" s="2"/>
      <c r="P11" s="2"/>
      <c r="Q11" s="33">
        <f>IF(SUM(K20:K21)&gt;0,ROUND(SUM(S20:S21)/SUM(K20:K21)-1,8),0)</f>
        <v>0</v>
      </c>
      <c r="R11" s="27">
        <f>AVERAGE(J37,J65)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28</v>
      </c>
      <c r="C19" s="34"/>
      <c r="D19" s="34"/>
      <c r="E19" s="34" t="s">
        <v>29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3</v>
      </c>
      <c r="C20" s="1"/>
      <c r="D20" s="1"/>
      <c r="E20" s="37" t="s">
        <v>83</v>
      </c>
      <c r="F20" s="1"/>
      <c r="G20" s="1"/>
      <c r="H20" s="1"/>
      <c r="I20" s="1"/>
      <c r="J20" s="1"/>
      <c r="K20" s="38">
        <f>H38</f>
        <v>0</v>
      </c>
      <c r="L20" s="38">
        <f>L38</f>
        <v>0</v>
      </c>
      <c r="M20" s="12"/>
      <c r="N20" s="2"/>
      <c r="O20" s="2"/>
      <c r="P20" s="2"/>
      <c r="Q20" s="2"/>
      <c r="S20" s="27">
        <f>S37</f>
        <v>0</v>
      </c>
    </row>
    <row r="21">
      <c r="A21" s="9"/>
      <c r="B21" s="36">
        <v>9</v>
      </c>
      <c r="C21" s="1"/>
      <c r="D21" s="1"/>
      <c r="E21" s="37" t="s">
        <v>88</v>
      </c>
      <c r="F21" s="1"/>
      <c r="G21" s="1"/>
      <c r="H21" s="1"/>
      <c r="I21" s="1"/>
      <c r="J21" s="1"/>
      <c r="K21" s="38">
        <f>H66</f>
        <v>0</v>
      </c>
      <c r="L21" s="38">
        <f>L66</f>
        <v>0</v>
      </c>
      <c r="M21" s="12"/>
      <c r="N21" s="2"/>
      <c r="O21" s="2"/>
      <c r="P21" s="2"/>
      <c r="Q21" s="2"/>
      <c r="S21" s="27">
        <f>S65</f>
        <v>0</v>
      </c>
    </row>
    <row r="22">
      <c r="A22" s="1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14"/>
      <c r="N22" s="2"/>
      <c r="O22" s="2"/>
      <c r="P22" s="2"/>
      <c r="Q22" s="2"/>
    </row>
    <row r="23" ht="14" customHeight="1">
      <c r="A23" s="4"/>
      <c r="B23" s="28" t="s">
        <v>31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2"/>
      <c r="O23" s="2"/>
      <c r="P23" s="2"/>
      <c r="Q23" s="2"/>
    </row>
    <row r="24" ht="18" customHeight="1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  <c r="N24" s="2"/>
      <c r="O24" s="2"/>
      <c r="P24" s="2"/>
      <c r="Q24" s="2"/>
    </row>
    <row r="25" ht="18" customHeight="1">
      <c r="A25" s="9"/>
      <c r="B25" s="34" t="s">
        <v>32</v>
      </c>
      <c r="C25" s="34" t="s">
        <v>28</v>
      </c>
      <c r="D25" s="34" t="s">
        <v>33</v>
      </c>
      <c r="E25" s="34" t="s">
        <v>29</v>
      </c>
      <c r="F25" s="34" t="s">
        <v>34</v>
      </c>
      <c r="G25" s="35" t="s">
        <v>35</v>
      </c>
      <c r="H25" s="22" t="s">
        <v>36</v>
      </c>
      <c r="I25" s="22" t="s">
        <v>37</v>
      </c>
      <c r="J25" s="22" t="s">
        <v>17</v>
      </c>
      <c r="K25" s="35" t="s">
        <v>38</v>
      </c>
      <c r="L25" s="22" t="s">
        <v>18</v>
      </c>
      <c r="M25" s="71"/>
      <c r="N25" s="2"/>
      <c r="O25" s="2"/>
      <c r="P25" s="2"/>
      <c r="Q25" s="2"/>
    </row>
    <row r="26" ht="40" customHeight="1">
      <c r="A26" s="9"/>
      <c r="B26" s="39" t="s">
        <v>146</v>
      </c>
      <c r="C26" s="1"/>
      <c r="D26" s="1"/>
      <c r="E26" s="1"/>
      <c r="F26" s="1"/>
      <c r="G26" s="1"/>
      <c r="H26" s="40"/>
      <c r="I26" s="1"/>
      <c r="J26" s="40"/>
      <c r="K26" s="1"/>
      <c r="L26" s="1"/>
      <c r="M26" s="12"/>
      <c r="N26" s="2"/>
      <c r="O26" s="2"/>
      <c r="P26" s="2"/>
      <c r="Q26" s="2"/>
    </row>
    <row r="27">
      <c r="A27" s="9"/>
      <c r="B27" s="41">
        <v>1</v>
      </c>
      <c r="C27" s="42" t="s">
        <v>259</v>
      </c>
      <c r="D27" s="42" t="s">
        <v>7</v>
      </c>
      <c r="E27" s="42" t="s">
        <v>260</v>
      </c>
      <c r="F27" s="42" t="s">
        <v>7</v>
      </c>
      <c r="G27" s="43" t="s">
        <v>108</v>
      </c>
      <c r="H27" s="44">
        <v>14.808</v>
      </c>
      <c r="I27" s="25">
        <f>ROUND(0,2)</f>
        <v>0</v>
      </c>
      <c r="J27" s="45">
        <f>ROUND(I27*H27,2)</f>
        <v>0</v>
      </c>
      <c r="K27" s="46">
        <v>0.20999999999999999</v>
      </c>
      <c r="L27" s="47">
        <f>IF(ISNUMBER(K27),ROUND(J27*(K27+1),2),0)</f>
        <v>0</v>
      </c>
      <c r="M27" s="12"/>
      <c r="N27" s="2"/>
      <c r="O27" s="2"/>
      <c r="P27" s="2"/>
      <c r="Q27" s="33">
        <f>IF(ISNUMBER(K27),IF(H27&gt;0,IF(I27&gt;0,J27,0),0),0)</f>
        <v>0</v>
      </c>
      <c r="R27" s="27">
        <f>IF(ISNUMBER(K27)=FALSE,J27,0)</f>
        <v>0</v>
      </c>
    </row>
    <row r="28">
      <c r="A28" s="9"/>
      <c r="B28" s="48" t="s">
        <v>43</v>
      </c>
      <c r="C28" s="1"/>
      <c r="D28" s="1"/>
      <c r="E28" s="49" t="s">
        <v>261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45</v>
      </c>
      <c r="C29" s="1"/>
      <c r="D29" s="1"/>
      <c r="E29" s="49" t="s">
        <v>262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>
      <c r="A30" s="9"/>
      <c r="B30" s="48" t="s">
        <v>47</v>
      </c>
      <c r="C30" s="1"/>
      <c r="D30" s="1"/>
      <c r="E30" s="49" t="s">
        <v>151</v>
      </c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 thickBot="1">
      <c r="A31" s="9"/>
      <c r="B31" s="50" t="s">
        <v>49</v>
      </c>
      <c r="C31" s="51"/>
      <c r="D31" s="51"/>
      <c r="E31" s="52" t="s">
        <v>50</v>
      </c>
      <c r="F31" s="51"/>
      <c r="G31" s="51"/>
      <c r="H31" s="53"/>
      <c r="I31" s="51"/>
      <c r="J31" s="53"/>
      <c r="K31" s="51"/>
      <c r="L31" s="51"/>
      <c r="M31" s="12"/>
      <c r="N31" s="2"/>
      <c r="O31" s="2"/>
      <c r="P31" s="2"/>
      <c r="Q31" s="2"/>
    </row>
    <row r="32" thickTop="1">
      <c r="A32" s="9"/>
      <c r="B32" s="41">
        <v>2</v>
      </c>
      <c r="C32" s="42" t="s">
        <v>263</v>
      </c>
      <c r="D32" s="42" t="s">
        <v>7</v>
      </c>
      <c r="E32" s="42" t="s">
        <v>264</v>
      </c>
      <c r="F32" s="42" t="s">
        <v>7</v>
      </c>
      <c r="G32" s="43" t="s">
        <v>92</v>
      </c>
      <c r="H32" s="54">
        <v>1.7769999999999999</v>
      </c>
      <c r="I32" s="55">
        <f>ROUND(0,2)</f>
        <v>0</v>
      </c>
      <c r="J32" s="56">
        <f>ROUND(I32*H32,2)</f>
        <v>0</v>
      </c>
      <c r="K32" s="57">
        <v>0.20999999999999999</v>
      </c>
      <c r="L32" s="58">
        <f>IF(ISNUMBER(K32),ROUND(J32*(K32+1),2),0)</f>
        <v>0</v>
      </c>
      <c r="M32" s="12"/>
      <c r="N32" s="2"/>
      <c r="O32" s="2"/>
      <c r="P32" s="2"/>
      <c r="Q32" s="33">
        <f>IF(ISNUMBER(K32),IF(H32&gt;0,IF(I32&gt;0,J32,0),0),0)</f>
        <v>0</v>
      </c>
      <c r="R32" s="27">
        <f>IF(ISNUMBER(K32)=FALSE,J32,0)</f>
        <v>0</v>
      </c>
    </row>
    <row r="33">
      <c r="A33" s="9"/>
      <c r="B33" s="48" t="s">
        <v>43</v>
      </c>
      <c r="C33" s="1"/>
      <c r="D33" s="1"/>
      <c r="E33" s="49" t="s">
        <v>265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45</v>
      </c>
      <c r="C34" s="1"/>
      <c r="D34" s="1"/>
      <c r="E34" s="49" t="s">
        <v>266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47</v>
      </c>
      <c r="C35" s="1"/>
      <c r="D35" s="1"/>
      <c r="E35" s="49" t="s">
        <v>267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 thickBot="1">
      <c r="A36" s="9"/>
      <c r="B36" s="50" t="s">
        <v>49</v>
      </c>
      <c r="C36" s="51"/>
      <c r="D36" s="51"/>
      <c r="E36" s="52" t="s">
        <v>50</v>
      </c>
      <c r="F36" s="51"/>
      <c r="G36" s="51"/>
      <c r="H36" s="53"/>
      <c r="I36" s="51"/>
      <c r="J36" s="53"/>
      <c r="K36" s="51"/>
      <c r="L36" s="51"/>
      <c r="M36" s="12"/>
      <c r="N36" s="2"/>
      <c r="O36" s="2"/>
      <c r="P36" s="2"/>
      <c r="Q36" s="2"/>
    </row>
    <row r="37" thickTop="1" thickBot="1" ht="25" customHeight="1">
      <c r="A37" s="9"/>
      <c r="B37" s="1"/>
      <c r="C37" s="59">
        <v>3</v>
      </c>
      <c r="D37" s="1"/>
      <c r="E37" s="59" t="s">
        <v>83</v>
      </c>
      <c r="F37" s="1"/>
      <c r="G37" s="60" t="s">
        <v>74</v>
      </c>
      <c r="H37" s="61">
        <f>J27+J32</f>
        <v>0</v>
      </c>
      <c r="I37" s="60" t="s">
        <v>75</v>
      </c>
      <c r="J37" s="62">
        <f>(L37-H37)</f>
        <v>0</v>
      </c>
      <c r="K37" s="60" t="s">
        <v>76</v>
      </c>
      <c r="L37" s="63">
        <f>L27+L32</f>
        <v>0</v>
      </c>
      <c r="M37" s="12"/>
      <c r="N37" s="2"/>
      <c r="O37" s="2"/>
      <c r="P37" s="2"/>
      <c r="Q37" s="33">
        <f>0+Q27+Q32</f>
        <v>0</v>
      </c>
      <c r="R37" s="27">
        <f>0+R27+R32</f>
        <v>0</v>
      </c>
      <c r="S37" s="64">
        <f>Q37*(1+J37)+R37</f>
        <v>0</v>
      </c>
    </row>
    <row r="38" thickTop="1" thickBot="1" ht="25" customHeight="1">
      <c r="A38" s="9"/>
      <c r="B38" s="65"/>
      <c r="C38" s="65"/>
      <c r="D38" s="65"/>
      <c r="E38" s="65"/>
      <c r="F38" s="65"/>
      <c r="G38" s="66" t="s">
        <v>77</v>
      </c>
      <c r="H38" s="67">
        <f>J27+J32</f>
        <v>0</v>
      </c>
      <c r="I38" s="66" t="s">
        <v>78</v>
      </c>
      <c r="J38" s="68">
        <f>0+J37</f>
        <v>0</v>
      </c>
      <c r="K38" s="66" t="s">
        <v>79</v>
      </c>
      <c r="L38" s="69">
        <f>L27+L32</f>
        <v>0</v>
      </c>
      <c r="M38" s="12"/>
      <c r="N38" s="2"/>
      <c r="O38" s="2"/>
      <c r="P38" s="2"/>
      <c r="Q38" s="2"/>
    </row>
    <row r="39" ht="40" customHeight="1">
      <c r="A39" s="9"/>
      <c r="B39" s="74" t="s">
        <v>219</v>
      </c>
      <c r="C39" s="1"/>
      <c r="D39" s="1"/>
      <c r="E39" s="1"/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1">
        <v>3</v>
      </c>
      <c r="C40" s="42" t="s">
        <v>268</v>
      </c>
      <c r="D40" s="42" t="s">
        <v>7</v>
      </c>
      <c r="E40" s="42" t="s">
        <v>269</v>
      </c>
      <c r="F40" s="42" t="s">
        <v>7</v>
      </c>
      <c r="G40" s="43" t="s">
        <v>114</v>
      </c>
      <c r="H40" s="44">
        <v>44.545999999999999</v>
      </c>
      <c r="I40" s="25">
        <f>ROUND(0,2)</f>
        <v>0</v>
      </c>
      <c r="J40" s="45">
        <f>ROUND(I40*H40,2)</f>
        <v>0</v>
      </c>
      <c r="K40" s="46">
        <v>0.20999999999999999</v>
      </c>
      <c r="L40" s="47">
        <f>IF(ISNUMBER(K40),ROUND(J40*(K40+1),2),0)</f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>
      <c r="A41" s="9"/>
      <c r="B41" s="48" t="s">
        <v>43</v>
      </c>
      <c r="C41" s="1"/>
      <c r="D41" s="1"/>
      <c r="E41" s="49" t="s">
        <v>270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45</v>
      </c>
      <c r="C42" s="1"/>
      <c r="D42" s="1"/>
      <c r="E42" s="49" t="s">
        <v>271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47</v>
      </c>
      <c r="C43" s="1"/>
      <c r="D43" s="1"/>
      <c r="E43" s="49" t="s">
        <v>272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thickBot="1">
      <c r="A44" s="9"/>
      <c r="B44" s="50" t="s">
        <v>49</v>
      </c>
      <c r="C44" s="51"/>
      <c r="D44" s="51"/>
      <c r="E44" s="52" t="s">
        <v>50</v>
      </c>
      <c r="F44" s="51"/>
      <c r="G44" s="51"/>
      <c r="H44" s="53"/>
      <c r="I44" s="51"/>
      <c r="J44" s="53"/>
      <c r="K44" s="51"/>
      <c r="L44" s="51"/>
      <c r="M44" s="12"/>
      <c r="N44" s="2"/>
      <c r="O44" s="2"/>
      <c r="P44" s="2"/>
      <c r="Q44" s="2"/>
    </row>
    <row r="45" thickTop="1">
      <c r="A45" s="9"/>
      <c r="B45" s="41">
        <v>4</v>
      </c>
      <c r="C45" s="42" t="s">
        <v>273</v>
      </c>
      <c r="D45" s="42" t="s">
        <v>7</v>
      </c>
      <c r="E45" s="42" t="s">
        <v>274</v>
      </c>
      <c r="F45" s="42" t="s">
        <v>7</v>
      </c>
      <c r="G45" s="43" t="s">
        <v>103</v>
      </c>
      <c r="H45" s="54">
        <v>1.3600000000000001</v>
      </c>
      <c r="I45" s="55">
        <f>ROUND(0,2)</f>
        <v>0</v>
      </c>
      <c r="J45" s="56">
        <f>ROUND(I45*H45,2)</f>
        <v>0</v>
      </c>
      <c r="K45" s="57">
        <v>0.20999999999999999</v>
      </c>
      <c r="L45" s="58">
        <f>IF(ISNUMBER(K45),ROUND(J45*(K45+1),2),0)</f>
        <v>0</v>
      </c>
      <c r="M45" s="12"/>
      <c r="N45" s="2"/>
      <c r="O45" s="2"/>
      <c r="P45" s="2"/>
      <c r="Q45" s="33">
        <f>IF(ISNUMBER(K45),IF(H45&gt;0,IF(I45&gt;0,J45,0),0),0)</f>
        <v>0</v>
      </c>
      <c r="R45" s="27">
        <f>IF(ISNUMBER(K45)=FALSE,J45,0)</f>
        <v>0</v>
      </c>
    </row>
    <row r="46">
      <c r="A46" s="9"/>
      <c r="B46" s="48" t="s">
        <v>43</v>
      </c>
      <c r="C46" s="1"/>
      <c r="D46" s="1"/>
      <c r="E46" s="49" t="s">
        <v>275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45</v>
      </c>
      <c r="C47" s="1"/>
      <c r="D47" s="1"/>
      <c r="E47" s="49" t="s">
        <v>276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47</v>
      </c>
      <c r="C48" s="1"/>
      <c r="D48" s="1"/>
      <c r="E48" s="49" t="s">
        <v>277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thickBot="1">
      <c r="A49" s="9"/>
      <c r="B49" s="50" t="s">
        <v>49</v>
      </c>
      <c r="C49" s="51"/>
      <c r="D49" s="51"/>
      <c r="E49" s="52" t="s">
        <v>50</v>
      </c>
      <c r="F49" s="51"/>
      <c r="G49" s="51"/>
      <c r="H49" s="53"/>
      <c r="I49" s="51"/>
      <c r="J49" s="53"/>
      <c r="K49" s="51"/>
      <c r="L49" s="51"/>
      <c r="M49" s="12"/>
      <c r="N49" s="2"/>
      <c r="O49" s="2"/>
      <c r="P49" s="2"/>
      <c r="Q49" s="2"/>
    </row>
    <row r="50" thickTop="1">
      <c r="A50" s="9"/>
      <c r="B50" s="41">
        <v>5</v>
      </c>
      <c r="C50" s="42" t="s">
        <v>278</v>
      </c>
      <c r="D50" s="42" t="s">
        <v>7</v>
      </c>
      <c r="E50" s="42" t="s">
        <v>279</v>
      </c>
      <c r="F50" s="42" t="s">
        <v>7</v>
      </c>
      <c r="G50" s="43" t="s">
        <v>114</v>
      </c>
      <c r="H50" s="54">
        <v>4.2000000000000002</v>
      </c>
      <c r="I50" s="55">
        <f>ROUND(0,2)</f>
        <v>0</v>
      </c>
      <c r="J50" s="56">
        <f>ROUND(I50*H50,2)</f>
        <v>0</v>
      </c>
      <c r="K50" s="57">
        <v>0.20999999999999999</v>
      </c>
      <c r="L50" s="58">
        <f>IF(ISNUMBER(K50),ROUND(J50*(K50+1),2),0)</f>
        <v>0</v>
      </c>
      <c r="M50" s="12"/>
      <c r="N50" s="2"/>
      <c r="O50" s="2"/>
      <c r="P50" s="2"/>
      <c r="Q50" s="33">
        <f>IF(ISNUMBER(K50),IF(H50&gt;0,IF(I50&gt;0,J50,0),0),0)</f>
        <v>0</v>
      </c>
      <c r="R50" s="27">
        <f>IF(ISNUMBER(K50)=FALSE,J50,0)</f>
        <v>0</v>
      </c>
    </row>
    <row r="51">
      <c r="A51" s="9"/>
      <c r="B51" s="48" t="s">
        <v>43</v>
      </c>
      <c r="C51" s="1"/>
      <c r="D51" s="1"/>
      <c r="E51" s="49" t="s">
        <v>280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45</v>
      </c>
      <c r="C52" s="1"/>
      <c r="D52" s="1"/>
      <c r="E52" s="49" t="s">
        <v>281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47</v>
      </c>
      <c r="C53" s="1"/>
      <c r="D53" s="1"/>
      <c r="E53" s="49" t="s">
        <v>282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thickBot="1">
      <c r="A54" s="9"/>
      <c r="B54" s="50" t="s">
        <v>49</v>
      </c>
      <c r="C54" s="51"/>
      <c r="D54" s="51"/>
      <c r="E54" s="52" t="s">
        <v>50</v>
      </c>
      <c r="F54" s="51"/>
      <c r="G54" s="51"/>
      <c r="H54" s="53"/>
      <c r="I54" s="51"/>
      <c r="J54" s="53"/>
      <c r="K54" s="51"/>
      <c r="L54" s="51"/>
      <c r="M54" s="12"/>
      <c r="N54" s="2"/>
      <c r="O54" s="2"/>
      <c r="P54" s="2"/>
      <c r="Q54" s="2"/>
    </row>
    <row r="55" thickTop="1">
      <c r="A55" s="9"/>
      <c r="B55" s="41">
        <v>6</v>
      </c>
      <c r="C55" s="42" t="s">
        <v>283</v>
      </c>
      <c r="D55" s="42"/>
      <c r="E55" s="42" t="s">
        <v>284</v>
      </c>
      <c r="F55" s="42" t="s">
        <v>7</v>
      </c>
      <c r="G55" s="43" t="s">
        <v>103</v>
      </c>
      <c r="H55" s="54">
        <v>30</v>
      </c>
      <c r="I55" s="55">
        <f>ROUND(0,2)</f>
        <v>0</v>
      </c>
      <c r="J55" s="56">
        <f>ROUND(I55*H55,2)</f>
        <v>0</v>
      </c>
      <c r="K55" s="57">
        <v>0.20999999999999999</v>
      </c>
      <c r="L55" s="58">
        <f>IF(ISNUMBER(K55),ROUND(J55*(K55+1),2),0)</f>
        <v>0</v>
      </c>
      <c r="M55" s="12"/>
      <c r="N55" s="2"/>
      <c r="O55" s="2"/>
      <c r="P55" s="2"/>
      <c r="Q55" s="33">
        <f>IF(ISNUMBER(K55),IF(H55&gt;0,IF(I55&gt;0,J55,0),0),0)</f>
        <v>0</v>
      </c>
      <c r="R55" s="27">
        <f>IF(ISNUMBER(K55)=FALSE,J55,0)</f>
        <v>0</v>
      </c>
    </row>
    <row r="56">
      <c r="A56" s="9"/>
      <c r="B56" s="48" t="s">
        <v>43</v>
      </c>
      <c r="C56" s="1"/>
      <c r="D56" s="1"/>
      <c r="E56" s="49" t="s">
        <v>285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8" t="s">
        <v>45</v>
      </c>
      <c r="C57" s="1"/>
      <c r="D57" s="1"/>
      <c r="E57" s="49" t="s">
        <v>286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47</v>
      </c>
      <c r="C58" s="1"/>
      <c r="D58" s="1"/>
      <c r="E58" s="49" t="s">
        <v>287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thickBot="1">
      <c r="A59" s="9"/>
      <c r="B59" s="50" t="s">
        <v>49</v>
      </c>
      <c r="C59" s="51"/>
      <c r="D59" s="51"/>
      <c r="E59" s="52" t="s">
        <v>50</v>
      </c>
      <c r="F59" s="51"/>
      <c r="G59" s="51"/>
      <c r="H59" s="53"/>
      <c r="I59" s="51"/>
      <c r="J59" s="53"/>
      <c r="K59" s="51"/>
      <c r="L59" s="51"/>
      <c r="M59" s="12"/>
      <c r="N59" s="2"/>
      <c r="O59" s="2"/>
      <c r="P59" s="2"/>
      <c r="Q59" s="2"/>
    </row>
    <row r="60" thickTop="1">
      <c r="A60" s="9"/>
      <c r="B60" s="41">
        <v>7</v>
      </c>
      <c r="C60" s="42" t="s">
        <v>288</v>
      </c>
      <c r="D60" s="42" t="s">
        <v>7</v>
      </c>
      <c r="E60" s="42" t="s">
        <v>289</v>
      </c>
      <c r="F60" s="42" t="s">
        <v>7</v>
      </c>
      <c r="G60" s="43" t="s">
        <v>108</v>
      </c>
      <c r="H60" s="54">
        <v>12</v>
      </c>
      <c r="I60" s="55">
        <f>ROUND(0,2)</f>
        <v>0</v>
      </c>
      <c r="J60" s="56">
        <f>ROUND(I60*H60,2)</f>
        <v>0</v>
      </c>
      <c r="K60" s="57">
        <v>0.20999999999999999</v>
      </c>
      <c r="L60" s="58">
        <f>IF(ISNUMBER(K60),ROUND(J60*(K60+1),2),0)</f>
        <v>0</v>
      </c>
      <c r="M60" s="12"/>
      <c r="N60" s="2"/>
      <c r="O60" s="2"/>
      <c r="P60" s="2"/>
      <c r="Q60" s="33">
        <f>IF(ISNUMBER(K60),IF(H60&gt;0,IF(I60&gt;0,J60,0),0),0)</f>
        <v>0</v>
      </c>
      <c r="R60" s="27">
        <f>IF(ISNUMBER(K60)=FALSE,J60,0)</f>
        <v>0</v>
      </c>
    </row>
    <row r="61">
      <c r="A61" s="9"/>
      <c r="B61" s="48" t="s">
        <v>43</v>
      </c>
      <c r="C61" s="1"/>
      <c r="D61" s="1"/>
      <c r="E61" s="49" t="s">
        <v>290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45</v>
      </c>
      <c r="C62" s="1"/>
      <c r="D62" s="1"/>
      <c r="E62" s="49" t="s">
        <v>291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47</v>
      </c>
      <c r="C63" s="1"/>
      <c r="D63" s="1"/>
      <c r="E63" s="49" t="s">
        <v>292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thickBot="1">
      <c r="A64" s="9"/>
      <c r="B64" s="50" t="s">
        <v>49</v>
      </c>
      <c r="C64" s="51"/>
      <c r="D64" s="51"/>
      <c r="E64" s="52" t="s">
        <v>50</v>
      </c>
      <c r="F64" s="51"/>
      <c r="G64" s="51"/>
      <c r="H64" s="53"/>
      <c r="I64" s="51"/>
      <c r="J64" s="53"/>
      <c r="K64" s="51"/>
      <c r="L64" s="51"/>
      <c r="M64" s="12"/>
      <c r="N64" s="2"/>
      <c r="O64" s="2"/>
      <c r="P64" s="2"/>
      <c r="Q64" s="2"/>
    </row>
    <row r="65" thickTop="1" thickBot="1" ht="25" customHeight="1">
      <c r="A65" s="9"/>
      <c r="B65" s="1"/>
      <c r="C65" s="59">
        <v>9</v>
      </c>
      <c r="D65" s="1"/>
      <c r="E65" s="59" t="s">
        <v>88</v>
      </c>
      <c r="F65" s="1"/>
      <c r="G65" s="60" t="s">
        <v>74</v>
      </c>
      <c r="H65" s="61">
        <f>J40+J45+J50+J55+J60</f>
        <v>0</v>
      </c>
      <c r="I65" s="60" t="s">
        <v>75</v>
      </c>
      <c r="J65" s="62">
        <f>(L65-H65)</f>
        <v>0</v>
      </c>
      <c r="K65" s="60" t="s">
        <v>76</v>
      </c>
      <c r="L65" s="63">
        <f>L40+L45+L50+L55+L60</f>
        <v>0</v>
      </c>
      <c r="M65" s="12"/>
      <c r="N65" s="2"/>
      <c r="O65" s="2"/>
      <c r="P65" s="2"/>
      <c r="Q65" s="33">
        <f>0+Q40+Q45+Q50+Q55+Q60</f>
        <v>0</v>
      </c>
      <c r="R65" s="27">
        <f>0+R40+R45+R50+R55+R60</f>
        <v>0</v>
      </c>
      <c r="S65" s="64">
        <f>Q65*(1+J65)+R65</f>
        <v>0</v>
      </c>
    </row>
    <row r="66" thickTop="1" thickBot="1" ht="25" customHeight="1">
      <c r="A66" s="9"/>
      <c r="B66" s="65"/>
      <c r="C66" s="65"/>
      <c r="D66" s="65"/>
      <c r="E66" s="65"/>
      <c r="F66" s="65"/>
      <c r="G66" s="66" t="s">
        <v>77</v>
      </c>
      <c r="H66" s="67">
        <f>J40+J45+J50+J55+J60</f>
        <v>0</v>
      </c>
      <c r="I66" s="66" t="s">
        <v>78</v>
      </c>
      <c r="J66" s="68">
        <f>0+J65</f>
        <v>0</v>
      </c>
      <c r="K66" s="66" t="s">
        <v>79</v>
      </c>
      <c r="L66" s="69">
        <f>L40+L45+L50+L55+L60</f>
        <v>0</v>
      </c>
      <c r="M66" s="12"/>
      <c r="N66" s="2"/>
      <c r="O66" s="2"/>
      <c r="P66" s="2"/>
      <c r="Q66" s="2"/>
    </row>
    <row r="67">
      <c r="A67" s="13"/>
      <c r="B67" s="4"/>
      <c r="C67" s="4"/>
      <c r="D67" s="4"/>
      <c r="E67" s="4"/>
      <c r="F67" s="4"/>
      <c r="G67" s="4"/>
      <c r="H67" s="70"/>
      <c r="I67" s="4"/>
      <c r="J67" s="70"/>
      <c r="K67" s="4"/>
      <c r="L67" s="4"/>
      <c r="M67" s="14"/>
      <c r="N67" s="2"/>
      <c r="O67" s="2"/>
      <c r="P67" s="2"/>
      <c r="Q67" s="2"/>
    </row>
    <row r="6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"/>
      <c r="O68" s="2"/>
      <c r="P68" s="2"/>
      <c r="Q68" s="2"/>
    </row>
  </sheetData>
  <mergeCells count="4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3:C24"/>
    <mergeCell ref="B28:D28"/>
    <mergeCell ref="B29:D29"/>
    <mergeCell ref="B30:D30"/>
    <mergeCell ref="B31:D31"/>
    <mergeCell ref="B33:D33"/>
    <mergeCell ref="B34:D34"/>
    <mergeCell ref="B35:D35"/>
    <mergeCell ref="B36:D36"/>
    <mergeCell ref="B26:L26"/>
    <mergeCell ref="B20:D20"/>
    <mergeCell ref="B41:D41"/>
    <mergeCell ref="B42:D42"/>
    <mergeCell ref="B43:D43"/>
    <mergeCell ref="B44:D44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39:L39"/>
    <mergeCell ref="B21:D21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Kesl Tomáš</cp:lastModifiedBy>
  <dcterms:modified xsi:type="dcterms:W3CDTF">2024-12-02T10:48:10Z</dcterms:modified>
</cp:coreProperties>
</file>